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14805" windowHeight="7650" tabRatio="873"/>
  </bookViews>
  <sheets>
    <sheet name="abstract" sheetId="8" r:id="rId1"/>
    <sheet name="cycle track " sheetId="6" r:id="rId2"/>
    <sheet name="STORM WATER DRAIN" sheetId="1" r:id="rId3"/>
    <sheet name="UTILITY DUCT" sheetId="2" r:id="rId4"/>
    <sheet name="COMPOUND WALL" sheetId="5" r:id="rId5"/>
    <sheet name="PEDESTRAIN TRACK" sheetId="7" r:id="rId6"/>
    <sheet name="water supply " sheetId="9" r:id="rId7"/>
    <sheet name="SINAGES AND URBAN DESIGN" sheetId="19" r:id="rId8"/>
  </sheets>
  <calcPr calcId="145621"/>
  <fileRecoveryPr repairLoad="1"/>
</workbook>
</file>

<file path=xl/calcChain.xml><?xml version="1.0" encoding="utf-8"?>
<calcChain xmlns="http://schemas.openxmlformats.org/spreadsheetml/2006/main">
  <c r="C11" i="8" l="1"/>
  <c r="C10" i="8"/>
  <c r="C9" i="8"/>
  <c r="C8" i="8"/>
  <c r="C7" i="8"/>
  <c r="J3" i="6"/>
  <c r="G3" i="6"/>
  <c r="J27" i="19" l="1"/>
  <c r="J24" i="19"/>
  <c r="G24" i="19"/>
  <c r="J23" i="19"/>
  <c r="J22" i="19"/>
  <c r="G22" i="19"/>
  <c r="J21" i="19"/>
  <c r="G21" i="19"/>
  <c r="J19" i="19"/>
  <c r="J18" i="19"/>
  <c r="J17" i="19"/>
  <c r="G17" i="19"/>
  <c r="J16" i="19"/>
  <c r="G16" i="19"/>
  <c r="J15" i="19"/>
  <c r="G15" i="19"/>
  <c r="J14" i="19"/>
  <c r="J13" i="19"/>
  <c r="J12" i="19"/>
  <c r="J11" i="19"/>
  <c r="J10" i="19"/>
  <c r="J9" i="19"/>
  <c r="J8" i="19"/>
  <c r="J7" i="19"/>
  <c r="J6" i="19"/>
  <c r="G6" i="19"/>
  <c r="J5" i="19"/>
  <c r="G5" i="19"/>
  <c r="J14" i="9"/>
  <c r="J12" i="9"/>
  <c r="G12" i="9"/>
  <c r="J11" i="9"/>
  <c r="G11" i="9"/>
  <c r="J9" i="9"/>
  <c r="G9" i="9"/>
  <c r="J7" i="9"/>
  <c r="G7" i="9"/>
  <c r="J5" i="9"/>
  <c r="G5" i="9"/>
  <c r="J3" i="9"/>
  <c r="G3" i="9"/>
  <c r="J8" i="7"/>
  <c r="J7" i="7"/>
  <c r="G7" i="7"/>
  <c r="J5" i="7"/>
  <c r="G5" i="7"/>
  <c r="J3" i="7"/>
  <c r="G3" i="7"/>
  <c r="J18" i="5"/>
  <c r="J16" i="5"/>
  <c r="G16" i="5"/>
  <c r="J14" i="5"/>
  <c r="G14" i="5"/>
  <c r="J13" i="5"/>
  <c r="G13" i="5"/>
  <c r="J12" i="5"/>
  <c r="G12" i="5"/>
  <c r="J11" i="5"/>
  <c r="G11" i="5"/>
  <c r="J10" i="5"/>
  <c r="G10" i="5"/>
  <c r="J9" i="5"/>
  <c r="G9" i="5"/>
  <c r="J7" i="5"/>
  <c r="G7" i="5"/>
  <c r="J5" i="5"/>
  <c r="G5" i="5"/>
  <c r="J54" i="2"/>
  <c r="J52" i="2"/>
  <c r="G52" i="2"/>
  <c r="J44" i="2"/>
  <c r="G44" i="2"/>
  <c r="J41" i="2"/>
  <c r="G41" i="2"/>
  <c r="G40" i="2"/>
  <c r="G39" i="2"/>
  <c r="G38" i="2"/>
  <c r="G37" i="2"/>
  <c r="G36" i="2"/>
  <c r="J33" i="2"/>
  <c r="G33" i="2"/>
  <c r="G32" i="2"/>
  <c r="G31" i="2"/>
  <c r="G29" i="2"/>
  <c r="G28" i="2"/>
  <c r="G26" i="2"/>
  <c r="G25" i="2"/>
  <c r="G23" i="2"/>
  <c r="G22" i="2"/>
  <c r="J16" i="2"/>
  <c r="G16" i="2"/>
  <c r="G15" i="2"/>
  <c r="G14" i="2"/>
  <c r="G13" i="2"/>
  <c r="G12" i="2"/>
  <c r="J9" i="2"/>
  <c r="G9" i="2"/>
  <c r="J6" i="2"/>
  <c r="G6" i="2"/>
  <c r="J17" i="1"/>
  <c r="G17" i="1"/>
  <c r="J15" i="1"/>
  <c r="G15" i="1"/>
  <c r="J14" i="1"/>
  <c r="J13" i="1"/>
  <c r="G13" i="1"/>
  <c r="J12" i="1"/>
  <c r="G12" i="1"/>
  <c r="J10" i="1"/>
  <c r="G10" i="1"/>
  <c r="J9" i="1"/>
  <c r="G9" i="1"/>
  <c r="J7" i="1"/>
  <c r="J18" i="1" s="1"/>
  <c r="C6" i="8" s="1"/>
  <c r="G7" i="1"/>
  <c r="J5" i="1"/>
  <c r="G5" i="1"/>
  <c r="J8" i="6"/>
  <c r="J7" i="6"/>
  <c r="J6" i="6"/>
  <c r="J4" i="6"/>
  <c r="G4" i="6"/>
  <c r="J2" i="6"/>
  <c r="J9" i="6" s="1"/>
  <c r="C5" i="8" s="1"/>
  <c r="G2" i="6"/>
  <c r="C12" i="8" l="1"/>
</calcChain>
</file>

<file path=xl/sharedStrings.xml><?xml version="1.0" encoding="utf-8"?>
<sst xmlns="http://schemas.openxmlformats.org/spreadsheetml/2006/main" count="268" uniqueCount="170">
  <si>
    <t>PARTICULARS</t>
  </si>
  <si>
    <t>No</t>
  </si>
  <si>
    <t>Length</t>
  </si>
  <si>
    <t>Width</t>
  </si>
  <si>
    <t>Quantity</t>
  </si>
  <si>
    <t>UNIT</t>
  </si>
  <si>
    <t>Amount</t>
  </si>
  <si>
    <t>Earth work in excavation by mechanical means  (Hydraulic  excavator)  / manual means   over   areas   (exceeding   30cm   in depth. 1.5m in width as well as 10 sqm on plan) including disposal of excavated earth, lead upto 50m and lift upto 1.5m, disposed earth to be levelled and neatly dressed</t>
  </si>
  <si>
    <t>cum</t>
  </si>
  <si>
    <t>1.5 to 3.0m</t>
  </si>
  <si>
    <t>Earth work in Excavation for pipe trench in all kinds of soil and
WBM in areas including dressing, watering and ramming and
disposal of Excavated earth lead upto 50 meters and lift upto
1.5m, disposal earth to be leveled, neatly dressed.</t>
  </si>
  <si>
    <t>Providing and Laying non-pressure (NP3) RCC
socket &amp; spigot pipes with rubber gasket joint
including testing of joints. [ Conforming to IS ;
458-1988, ISI marked laying as per IS 783:1985)</t>
  </si>
  <si>
    <t>mt</t>
  </si>
  <si>
    <t>Construction of circular type of manhole 1500 mm internal dia. at
bottom, 560 mm dia at top, total depth of manhole 2650mm in brick
masonry with 1:5 cement mortar ( 1 cement : 5 fine sand), 12 mm thick
Cement plaster 1:3 (1 cement : 3 coarse sand ) finished with a floating
coat of neat cement. 30 cm thick foundation in Cement concrete grade
M-7.5 (Nominal Mix) with stone aggregate 40 mm nominal size, RCC
Cement Concrete grade M-20 (Nominal Mix) with 20mm Nominal size
on top slab and making channel in cement concrete grade M-15
(Nominal Mix) with stone aggregate 20 mm nominal size neatly
finished, curing fixing of ISI marked reinforced concrete heavy duty
cover (including transportation of cover) complete. as per standard
design</t>
  </si>
  <si>
    <t>Per Cum</t>
  </si>
  <si>
    <t>Filling with moorum for pipe bedding or over the pipe including
supply of moorum</t>
  </si>
  <si>
    <t>Providing and laying mechanically mixed cement concrete with
crushed stone aggregate excluding centering and shuttering (with
40mm nominal size graded stone aggregate)</t>
  </si>
  <si>
    <t>M-10</t>
  </si>
  <si>
    <t>Road Gully Chambers :- Construction of Brick masonry road gully
chambers with brick work in cement mortar 1:5 (1 cement: 5 fine sand )
and 12mm plaster 1:3 including foundation in cement concrete grade M-
5 (Nominal Mix) with stone aggregate 40mm nominal size</t>
  </si>
  <si>
    <t>Chamber 110 x 50 x 77.5cm with 500x450 mm horizontal and 450x100
mm vertical gratings both.</t>
  </si>
  <si>
    <t xml:space="preserve">each </t>
  </si>
  <si>
    <t>S.No</t>
  </si>
  <si>
    <t>Depth/ Height</t>
  </si>
  <si>
    <t>Rate
(in Rs)</t>
  </si>
  <si>
    <t>S.No
.</t>
  </si>
  <si>
    <t>S No.</t>
  </si>
  <si>
    <t>Descriptions of Item</t>
  </si>
  <si>
    <t>Measurement</t>
  </si>
  <si>
    <t xml:space="preserve">Rate </t>
  </si>
  <si>
    <t>Unit</t>
  </si>
  <si>
    <t>No.</t>
  </si>
  <si>
    <t>L</t>
  </si>
  <si>
    <t>B</t>
  </si>
  <si>
    <t>H</t>
  </si>
  <si>
    <t>Providing and laying Plain / Reinorced cement concrete (mixed in concrete mixture) … RCC Grade M20 with 20mm maxumum size of aggregate.</t>
  </si>
  <si>
    <t>R.C.C. Base</t>
  </si>
  <si>
    <t>R.C.C. Wall</t>
  </si>
  <si>
    <t xml:space="preserve">Middle RCC wall </t>
  </si>
  <si>
    <t>precast cover</t>
  </si>
  <si>
    <t>Total quantity of M20 (drain)</t>
  </si>
  <si>
    <t xml:space="preserve">As per X-section shown </t>
  </si>
  <si>
    <t>Side Wall</t>
  </si>
  <si>
    <t>Footing</t>
  </si>
  <si>
    <t>8mm dia 200c/c</t>
  </si>
  <si>
    <t>2x6000</t>
  </si>
  <si>
    <t>Distribution bar 8mm dia 300c/c</t>
  </si>
  <si>
    <t xml:space="preserve"> Duct Wall</t>
  </si>
  <si>
    <t>2x2x6000</t>
  </si>
  <si>
    <t>2x3</t>
  </si>
  <si>
    <t>Steel required for Support wall</t>
  </si>
  <si>
    <t xml:space="preserve">Main Bar 10mm dia </t>
  </si>
  <si>
    <t>Distribution bar 10 mm dia</t>
  </si>
  <si>
    <t>Steel required for precast cover /in situ top slab of the drain</t>
  </si>
  <si>
    <t>Main Bar 8 mm dia 200c/c</t>
  </si>
  <si>
    <t>2 x 2x6000</t>
  </si>
  <si>
    <t>Distribution bar for slab 8 mm dia 200 c/c</t>
  </si>
  <si>
    <t>2x8</t>
  </si>
  <si>
    <t>Total Weight of steel  KG-</t>
  </si>
  <si>
    <t>Kg</t>
  </si>
  <si>
    <t xml:space="preserve">R.C.C. wall outer </t>
  </si>
  <si>
    <t>R.C.C. wall inner</t>
  </si>
  <si>
    <t xml:space="preserve">R.C.C. Base wall </t>
  </si>
  <si>
    <t>Middle Wall</t>
  </si>
  <si>
    <t xml:space="preserve">Total quantity </t>
  </si>
  <si>
    <t>Providing PVC Pipe in Brick masonry / Plain / Reinforced concrete abutment, .. as per clause 2706 of specifications.</t>
  </si>
  <si>
    <t>RMT</t>
  </si>
  <si>
    <t xml:space="preserve"> Sand Filling</t>
  </si>
  <si>
    <t>Filling by available excavated earth (excluding rock) in trenches, plinth, sides of foundations etc. in layers not xceeding 20cm in depth, consolidating each deposited layer by ramming and watering, lead up to 50 m and lift
upto 1.5 m.</t>
  </si>
  <si>
    <t>200m For Junction</t>
  </si>
  <si>
    <t>Local Sand</t>
  </si>
  <si>
    <t xml:space="preserve">Supplying and filling in plinth under floors including, watering, ramming consolidating and dressing complete.
</t>
  </si>
  <si>
    <t>Excavation work in foundation trenches
 or drains not exceeding 1.5 m in width or 10 sqm on plan including
dressing of sides and ramming of bottoms lift upto 1.5 m, including getting out the excavated soil and disposal of surplus excavated soils as directed, within a lead of 50m.</t>
  </si>
  <si>
    <t>Ordinary rock Cum 202.00</t>
  </si>
  <si>
    <t>Crusher Stone Dust</t>
  </si>
  <si>
    <t xml:space="preserve">TOTAL COST OF UTILITY DUCT FOR BOTH SIDES </t>
  </si>
  <si>
    <t>Reinforcement for R.C.C. work including straightening, cutting, bending, placing in position and binding all complete.
Thermo-Mechanically Treated bars. kilogram</t>
  </si>
  <si>
    <t>Centering and shuttering including strutting, propping etc.and removal of form for :
Foundations, footings, bases of columns, etc. For mass concrete.</t>
  </si>
  <si>
    <t>sewerline /drain chamber both side</t>
  </si>
  <si>
    <t>each</t>
  </si>
  <si>
    <t>Foundation  for Compound Wall</t>
  </si>
  <si>
    <t>All kinds of soil</t>
  </si>
  <si>
    <t>B/Wall    (UPTO PLINTH LEVEL)</t>
  </si>
  <si>
    <t>Random rubble masonry with hard stone in foundation  and plinth  including  levelling  up with cement concrete M-5 stone aggregate
20mm nominal size) at plinth level with :</t>
  </si>
  <si>
    <t>Providing and laying in position specified grade  of  reinforced  cement  concrete excluding  the cost of centering,  shuttering, finishing and reinforcement  - All work up to plinth level  Cement concrete grade M-20 (Nominal Mix) with 20 mm maximum size of stone aggregate.</t>
  </si>
  <si>
    <t xml:space="preserve"> </t>
  </si>
  <si>
    <t xml:space="preserve">TOTAL </t>
  </si>
  <si>
    <t>PCC Grade M20 with 40 mm maximum size of aggregate</t>
  </si>
  <si>
    <t>sqm</t>
  </si>
  <si>
    <t xml:space="preserve">Using Concrete Batching and Mixing Plant </t>
  </si>
  <si>
    <t>metre</t>
  </si>
  <si>
    <t>Meter</t>
  </si>
  <si>
    <t>0 to 1.5m</t>
  </si>
  <si>
    <t>100mm</t>
  </si>
  <si>
    <t>Each</t>
  </si>
  <si>
    <t>S.No.</t>
  </si>
  <si>
    <t>TOTAL</t>
  </si>
  <si>
    <t>Depth/ 
Height</t>
  </si>
  <si>
    <t>Cast in Situ Cement Concrete M 20 Kerb with Channel
Construction of cement concrete kerb with channel with top and bottom width 115 and 165 mm respectively, 250 mm high in M 20  grade PCC on M10 grade foundation 150 mm thick, kerb channel
300 mm wide, 50 mm thick in PCC M20 grade, sloped towards the kerb, kerb stone with channel laid with kerb laying machine, foundation concrete laid manually, all complete as per clause 409</t>
  </si>
  <si>
    <t>Earth work in Excavation for pipe trench in all kinds of soil and WBM in areas including dressing, Watering and ramming and
disposal of Excavated earth lead upto 50 meters and lift upto 1.5m, disposal earth to be leveled, neatly dressed.</t>
  </si>
  <si>
    <t>Depth/
Height</t>
  </si>
  <si>
    <t>90 cm equilateral triangle</t>
  </si>
  <si>
    <t>80 cm x 60 cm rectangular</t>
  </si>
  <si>
    <t>Providing and Laying of PLASTITRAK, Roll-on Surfacing Material :A Solvent Free, High Build, Two pack, Seamless, Tough, skid resistant 1.0-1.5 mm thick red ( or as required ) based on Gloss and color retaining Acrylic Cross Linking Resin System for Cycle track and similar applications including surface cleaning and cost of all material etc. complete.</t>
  </si>
  <si>
    <t>Pavement marking for showing symbol of CYCLE on White/ yellow/ Blue or Suitable colored as directed by engineer in charge for cycle track , at junctions with hot applied thermoplastic paints of 2.5 mm thickness including reflectorizing glass beads @ 250 gms per sqm area as per IRC:35 .</t>
  </si>
  <si>
    <t>Supplying and fixing at site retroreflectorised CYCLE  TRACK / ONLY FOR CYCLE type sign boards/signs  made of encapsulated lens type of reflective sheeting  fixed over aluminum sheeting 2.0 mm thick complete  including vertical pipes/ angles/ posts etc. all  complete as per drawing as per direction of  Engineer in Charge .</t>
  </si>
  <si>
    <t>a. At junction (cycle symbols 2500mm X 2000mm @ cycle box )</t>
  </si>
  <si>
    <t>b. At 50m center to center distance (cycle symbols
 1500mm X 1200mm @ cycle box )</t>
  </si>
  <si>
    <t xml:space="preserve">Facility/ Informatory Signage- Providing and fixing sign boards made out of 2 mm aluminium sheet- size 80 x 60 cms. Rectangle as per design of IRC 67-2012. Pre treated with phospheting process and acid etching- coated with one of best quality epoxy primer and two coats of best quality epoxy paint- reflectorised with retro reflectivesheeting as per latest M.O.S.T. Specifications- 3.1 m long stand post and frame fabricated from suitable size iron angle of 35 x 35 x 3 mm, 75 x 75 x 6 mm as required- painted with best quality epoxy coatings in black and white bends. The details of symbol for each board shall be as per the instruction of engineer in charge. The fixing as site shall be in 1-2-4 CC block of size 45 x 45 x 60 cms. for each leg. including excavation, curing etc. complete under the supervision of engineer in charge (B) High intensity grade.  </t>
  </si>
  <si>
    <t>Seating Bench- Provision along footpath mininimum spacing 200m c/c, or as directed by Engineer In-charge. Supply and install Seating of 1.75m L x 0.6m W  manufactured of M-30 grade concrete using vibro compaction process and suitably reinforced for long use, treated with special anti-corrosive, water proof coating so as to make the surface glossy and water proof. To accomodate 3-4 persons. It shall be placed on footpath in a way that the pedestrians pass-by without disturbing the user. Installation as per the direction of Engineer in charge, complete incl. all consumables , TandP and Labours required for the job.Detail technical specification sheet no. SF-01</t>
  </si>
  <si>
    <t>Depth/
 Height</t>
  </si>
  <si>
    <t>Nos</t>
  </si>
  <si>
    <t>Rm</t>
  </si>
  <si>
    <r>
      <rPr>
        <b/>
        <sz val="10"/>
        <rFont val="Arial"/>
        <family val="2"/>
      </rPr>
      <t>Traffic Signage</t>
    </r>
    <r>
      <rPr>
        <sz val="10"/>
        <rFont val="Arial"/>
        <family val="2"/>
      </rPr>
      <t>- Providing and fixing sign boards made out of 2 mm aluminium sheet- size 60 cms. diameter circle as per design of IRC 67-2012. Pre treated with phospheting process and acid etching- coated with one of best quality epoxy primer and two coats of best quality epoxy paint- reflectorised with retro reflectivesheeting as per latest M.O.S.T. Specifications- 3.1 m long stand post and frame fabricated from suitable size iron angle of 35 x 35 x 3 mm, 75 x 75 x 6 mmas required- painted with best quality epoxy coatings in black and white bends. The details of symbol for each board shall be as per the instruction of engineer in charge. The fixing as site shall be in 1-2-4 CC block of size 45 x 45 x 60 cms. for each leg. including excavation, curing etc. complete under the supervision of engineer in charge (B) High intensity grade.</t>
    </r>
  </si>
  <si>
    <r>
      <rPr>
        <b/>
        <sz val="10"/>
        <rFont val="Arial"/>
        <family val="2"/>
      </rPr>
      <t>Advertisement Poles-</t>
    </r>
    <r>
      <rPr>
        <sz val="10"/>
        <rFont val="Arial"/>
        <family val="2"/>
      </rPr>
      <t xml:space="preserve"> Provision along footpath mininimum spacing 100m c/c, and as directed by Engineer In-charge. Supply and install Advertisement poles display equipment with information area showing 300-450mm x 750-1000mm double sided, made of Aluminium frame work, 8mm toughened glass/ acrylic and electronic circuit to control its lighting. The display systems can have fixed or scrolling faces. The scrolling posters shall be driven by plastic belts in order to minimise the noise. The structure shall be safe to withstand wind pressure as per the regulations. • Use of steel , aluminium and toughened glass for better durability. The Foundation slab shall be made in min M25 concrete. The cast iron , nuts bolts , shall be rust proof , deep galvanized , powder coated etc . The stainless steel shall be treated to be resistant in all weathers.Detail technical specification sheet no. SF-05</t>
    </r>
  </si>
  <si>
    <t>DETAIL ESTIMATE FOR STORM WATER DRAIN</t>
  </si>
  <si>
    <t>DETAIL ESTIMATE FOR UTILITY DUCT</t>
  </si>
  <si>
    <t>DETAIL ESTIMATE FOR COMPOUND WALL</t>
  </si>
  <si>
    <t>Concrete M20  Coping in B/wall</t>
  </si>
  <si>
    <t>Providing and laying mechanically mixed cement concrete with crushed stone aggregate excluding centering and shuttering (with
40mm nominal size graded stone aggregate)</t>
  </si>
  <si>
    <t>Providing, laying and jointing socket &amp; spigot
centrifugally cast (Spun) Ductile Iron pressure pipes with inside cement mortar lining (class K-9) conforming to IS 8329/2000 with suitable Rubber Gasket (Push on) joints as per IS:5382/85 including testing of joint (laying conforming to IS 12288 : 1987)</t>
  </si>
  <si>
    <t>Providing and Laying ductile PN-16 type iron flanged spigot conforming to IS-9523/2000 having dimension as per table 24 of IS-9523/2000 in the nominal diameter/sizes with external bitumen coating and internal cement mortar lining with finishing as per clause 13 of IS-9523/2000. (laying conforming to IS 12288 :
1987)</t>
  </si>
  <si>
    <t>Labour for laying in position socket &amp; spigot Ductile Iron (k-9) pressure pipes. [ Conform to IS 12288:1987]</t>
  </si>
  <si>
    <t>100 mm diameter</t>
  </si>
  <si>
    <t>Providing &amp; fixing cast iron butterfly valves
including jointing &amp; testing with cost of jointing
material such as bolts, nuts and rubber insertion
all complete as per IS :13095-1991</t>
  </si>
  <si>
    <t>100mm dia</t>
  </si>
  <si>
    <r>
      <rPr>
        <b/>
        <sz val="10"/>
        <rFont val="Arial"/>
        <family val="2"/>
      </rPr>
      <t xml:space="preserve">City Information Boards- </t>
    </r>
    <r>
      <rPr>
        <sz val="10"/>
        <rFont val="Arial"/>
        <family val="2"/>
      </rPr>
      <t>Provision of 3 nos at major junctions (placed diagonally opposite), and as directed by Engineer In-charge.Supply and install City Information Panel equipment with information area 600-900mm x 600-900mm double  sided. It  shall  be  made  of Aluminium  frame work, 8 mm toughened  glass and electronic  circuit to control its lighting, and the touch panel. It shall have  2 glazed doors, hinged on top of panel and kept in open position with gas struts. The structure  shall be designed  to withstand  wind load according  to regulations.The metal body, shall be powder coated and with graphic imprints that celebrate the Textile Market of Surat. CIP shall be installed at major public spaces, and in the market areas, equipped with touch/ smart panels. The Foundation slab shall be made in min M25 concrete. The cast iron , nuts bolts , shall be rust proof , deep galvanized , powder coated etc . The stainless steel shall be treated to be resistant in all weathers.Detail technical specification sheet no. SF-04</t>
    </r>
  </si>
  <si>
    <r>
      <rPr>
        <b/>
        <sz val="10"/>
        <rFont val="Arial"/>
        <family val="2"/>
      </rPr>
      <t>Wayfinding Boards</t>
    </r>
    <r>
      <rPr>
        <sz val="10"/>
        <rFont val="Arial"/>
        <family val="2"/>
      </rPr>
      <t>- Provision of 2nos at every junction  (placed diagonally opposite), as directed by Engineer In-charge. Supply and install Information Panel of dimension 600-900mm x 900-1200mm, on two sides. The Furniture shall be composed of a panel assembled on a metallic base, display systems shall ensure that the posters are rightly   envisioned for a good display quality. The display systems can have fixed or scrolling faces. The scrolling posters shall be driven by plastic belts in order to minimise the noise. The structure shall be safe to withstand wind pressure, and all other relevant regulations. The metal body, shall be powder coated and with graphic imprints that celebrate the Textile Market of Surat. It shall not hinder pedestrian movement. The Foundation slab shall be made in min M25 concrete. The cast iron , nuts bolts , shall be rust proof , deep galvanized , powder coated etc . The stainless steel shall be treated to be resistant in all weathers.Detail technical specification sheet no. SF-03</t>
    </r>
  </si>
  <si>
    <t xml:space="preserve">Sr No. </t>
  </si>
  <si>
    <t>Item Description</t>
  </si>
  <si>
    <t>Amount 
(In Rs.)</t>
  </si>
  <si>
    <t>CYCLE TRACK</t>
  </si>
  <si>
    <t>STORM WATER DRAIN</t>
  </si>
  <si>
    <t>UTILITY DUCT</t>
  </si>
  <si>
    <t>COMPOUND WALL</t>
  </si>
  <si>
    <t>PEDESTARIAN TRACK</t>
  </si>
  <si>
    <t>WATER SUPPLY</t>
  </si>
  <si>
    <t xml:space="preserve">SIGNAGES, MARKING, LANDSCAPING &amp; FACILITIES </t>
  </si>
  <si>
    <t>SUMMARY SHEET</t>
  </si>
  <si>
    <t>DETAIL ESTIMATE FOR SIGNAGES AND URBAN DESIGN</t>
  </si>
  <si>
    <t>Extra for random rubble masonry with hard stone in superstructure above plinth level and upto floor 2 level, including leveling up with cement concrete M-5 stone aggregate 25 mm nominal size at window sills,ceiling level and the like.</t>
  </si>
  <si>
    <t>Extra Labour rate for above</t>
  </si>
  <si>
    <t>AMOUNT</t>
  </si>
  <si>
    <t>Labour rate for above</t>
  </si>
  <si>
    <t>RATE
(in Rs)</t>
  </si>
  <si>
    <t>QUANTITY</t>
  </si>
  <si>
    <t>S.NO.</t>
  </si>
  <si>
    <t>Banking excavated earth in layers not exceeding 20 cm. in depth, breaking clods, watering, rolling each layer with ½ tonne roller, or wooden or steel ammers,and rolling  every  3rd  and  top-most  layer  with power   roller   of   minimum   8  tonnes   and dressing   up,  in  embankments   for roads,flood    banks,    marginal    banks,and guide banks etc.,lead upto 50 m and lift upto1.5 m. All kinds of soil</t>
  </si>
  <si>
    <t>Providing and laying 100 mm thick coble stone block size 100 mm x 100 mm complete as per direction of Engineer-in-Charge. Including dressing, locking edges and top surface use as runway for pedestrian where ever required with cement mortar 1:3 and pigment of required shade to match the colour of stone block including cost of labour, material, etc. all complete.</t>
  </si>
  <si>
    <t xml:space="preserve">100 mm thick cobble stone of approved colour and pattern </t>
  </si>
  <si>
    <t>Supply, Installation and Commissioning of Prefabricated Portolet -Hdpe Toilet Shall Be Suitable For Mounting On Ready Make Platform/ Plain Ground. The Component Shall Be Fabricated And Assembled At Factory. The Structure Shall Be Manufactured By Using Roto-Molded Process For Superstructure And Base, As Per The Detailed Specifications  As Per Specification Gents- 03 And Ladies- 03.</t>
  </si>
  <si>
    <r>
      <rPr>
        <b/>
        <sz val="10"/>
        <rFont val="Arial"/>
        <family val="2"/>
      </rPr>
      <t>Drinking Water Fountain</t>
    </r>
    <r>
      <rPr>
        <sz val="10"/>
        <rFont val="Arial"/>
        <family val="2"/>
      </rPr>
      <t>- Spacing 400m c/c. SS Cabinet finish shall be Sandstone powder coated paint on galvanized steel or brushed stainless steel. Cooling system shall use R-134a refrigerant. Shall be listed by Underwriters’ Laboratories to U.S. and Canadian standards and conform to European Union Directives. Installation as directed by Engineer In-charge.</t>
    </r>
  </si>
  <si>
    <r>
      <t xml:space="preserve">Dual system Litter Bins- </t>
    </r>
    <r>
      <rPr>
        <sz val="10"/>
        <rFont val="Arial"/>
        <family val="2"/>
      </rPr>
      <t>Provision at junctions and Kiosks minimum spacing 400m c/c, and as directed by Engineer In-charege. Supply and install Dual Bin system make SS SF 304, for a rust free life capacity of 50ltrs each. The Foundation slab shall be made in min M25 concrete. The cast iron nuts, bolts, shall be rust proof deep galvanized powder coated etc The stainless steel shall be treated to be resistant in all weathers.</t>
    </r>
  </si>
  <si>
    <r>
      <rPr>
        <b/>
        <sz val="10"/>
        <rFont val="Arial"/>
        <family val="2"/>
      </rPr>
      <t>Bicycle Stand hoops</t>
    </r>
    <r>
      <rPr>
        <sz val="10"/>
        <rFont val="Arial"/>
        <family val="2"/>
      </rPr>
      <t>- Spacing 400m apart, with 5nos at each location. Supply and install customised cycle stand at junctions, market area and near public buildings. The cycle stand shall be of  mildsteel or cast iron  with  finished hot dip Galvanised as standard, can be powder coated as per proposed design, and as directed by Engineer in charge.</t>
    </r>
  </si>
  <si>
    <r>
      <rPr>
        <b/>
        <sz val="10"/>
        <rFont val="Arial"/>
        <family val="2"/>
      </rPr>
      <t>Concrete Bollards</t>
    </r>
    <r>
      <rPr>
        <sz val="10"/>
        <rFont val="Arial"/>
        <family val="2"/>
      </rPr>
      <t>- Provision of bollards at minor junctions, plot entry points and pedestrian crossing with a min spacing of 1 m c/c or as directed by Engineer In-charge. Providing and fixing of Concrete Bollards of M-30 grade and size 950 mm (ht) x 150mm (dia),  purchased from SMC's approved vendor, manufactured of reinforced concrete by vibro compaction method using FRP/ steel moulds as per the direction of Engineer in charge, complete incl. all consumables , TandP and Labours required for the job.</t>
    </r>
  </si>
  <si>
    <r>
      <rPr>
        <b/>
        <sz val="10"/>
        <rFont val="Arial"/>
        <family val="2"/>
      </rPr>
      <t xml:space="preserve">Vending Kiosk - </t>
    </r>
    <r>
      <rPr>
        <sz val="10"/>
        <rFont val="Arial"/>
        <family val="2"/>
      </rPr>
      <t>Supply and install Vending Kiosk near junctions, below flyovers, near public space, market area etc. The kiosk shall be have display racks, storage space and a back lit display panel. The kiosk shall have natural ventilation and extendable canopy to protect from sunlight and rain. The height of the kiosk between ground and canopy shall be at-least 2500mm, so that it doesn’t hinder the pedestrian movement. Materials used shall be steel/aluminium with anti corrosion treatment. Installation as directed by Engineer In-charge.</t>
    </r>
  </si>
  <si>
    <r>
      <rPr>
        <b/>
        <sz val="10"/>
        <rFont val="Arial"/>
        <family val="2"/>
      </rPr>
      <t>Tree grate</t>
    </r>
    <r>
      <rPr>
        <sz val="10"/>
        <rFont val="Arial"/>
        <family val="2"/>
      </rPr>
      <t>- Supply and fixing of Concrete Tree Gaurds 900 x 900 x 40 mm, manufactured with M30 grade make in shot blasted finish and colours as approved by SMC. Parameters and as per the direction of Engineer in charge, complete incl. all consumables , TandP and Labours required for the job.</t>
    </r>
  </si>
  <si>
    <r>
      <rPr>
        <b/>
        <sz val="10"/>
        <rFont val="Arial"/>
        <family val="2"/>
      </rPr>
      <t>Tree Plantation</t>
    </r>
    <r>
      <rPr>
        <sz val="10"/>
        <rFont val="Arial"/>
        <family val="2"/>
      </rPr>
      <t xml:space="preserve">- Spacing 12m c/c.
Planting of Trees and their Maintenance for five Years 
(a) Providing and making tree pit of size 800 mm dia. It includes excavation up to 1200 mm depth including removal of the debris, metal and achieving the natural earth level sufficient for the growth of the trees. First 600 mm depth of pit shall be filled with garden soil. RCC hume pipe of 700 mm dia. NP3 class of 500 mm height to be placed on the filled garden soil and outside area of the Hume pipe to be filled with the good quality earth. Pit shall be filled with the garden soil, farm yard manure and required pesticides. etc. completed as directed by Engineer-In-Charge. 
(b) Supplying and planting of  trees of specified variety in ready tree pit (as per above item) upto required depth, termite treatment, and planting of plants (height 8ft-10ft above bags/pots). Soil mounts 4inches-6inches in size.  Tree plantation should be carried on neatly accurately and with perfection as per drawing and instruction given by the EIC. Providing and fixing tripod made of wooden balli, height 1.50mtr. Top bracket to be 300mm x 300mm. leg embedded in ground up to 300mm and to have tar coat. Work shall be done as shown in the drawing or as directed and approved by Engineer-In-Charge. </t>
    </r>
  </si>
  <si>
    <r>
      <rPr>
        <b/>
        <sz val="10"/>
        <rFont val="Arial"/>
        <family val="2"/>
      </rPr>
      <t>Shrub Plantation-</t>
    </r>
    <r>
      <rPr>
        <sz val="10"/>
        <rFont val="Arial"/>
        <family val="2"/>
      </rPr>
      <t xml:space="preserve"> For medians and separators.
Making a Shrub—Pit, supply and Planting a Shrub -
(a) Excavating the ground to a required depth of 300mm, removing and conveying unwanted stuff to a required distance as directed.
(b)Application of anti—termite treatment in form of 15 ml  of Chloropyriphos per plant on the walls and base of the pit. 
(c) Filling the pit with compost. (ratio 1 manure - 3 good earth - 1 sand  by volume) 
(d)Flooding with water at least 15 ltr. Per plant , dressing including removal of rubbish and surplus earth, Maintenance of plants for a period of 36 months, replacement of any dead and sickly plants in this period, supply and spraying of insecticides as required.  
(e) Supply and planting of the shrub/climbers as per botanical name and specification mentioned. </t>
    </r>
  </si>
  <si>
    <r>
      <rPr>
        <b/>
        <sz val="10"/>
        <rFont val="Arial"/>
        <family val="2"/>
      </rPr>
      <t>Planter Box</t>
    </r>
    <r>
      <rPr>
        <sz val="10"/>
        <rFont val="Arial"/>
        <family val="2"/>
      </rPr>
      <t>- Providing Ribbed Planter Overall Height - 380 mm, Top Max Width = 508 mm, Bottom Max Width = 203mm • Colours Available -Natural Gray Concrete or Integral Pigment Colour as per client specifications Drainage Hole Options- No drainage hole (for interior applications) or approximate 1 inch hole. Manufactured from M-30 grade concrete using a combination of vibro-compaction and spinning processas per the direction of Engineer in charge, complete incl. all consumables , TandP and Labours required for the job. Plante box to be provided along the footpath and at major junctions, as directed by Engineer In-charge.</t>
    </r>
  </si>
  <si>
    <t>NMT FROM GHANTA GHAR TO MADAN MAHAL 
PHASE 1 - FROM NAV BHARAT TO MADAN MAHAL (1.2 KM)</t>
  </si>
  <si>
    <t xml:space="preserve">ROUNDING OFF TOTAL </t>
  </si>
  <si>
    <t>Sqm</t>
  </si>
  <si>
    <t>700 mm dia</t>
  </si>
  <si>
    <t>800 mm dia</t>
  </si>
  <si>
    <t>SqM</t>
  </si>
  <si>
    <t>Stress Absorbing Membrane (SAM) crack width above 9 mm and cracked area above 50 %  (Providing and laying a single coat of a stress absorbing membrane over a cracked road surface, with crack width above 9 mm and cracked area
above 50 % after cleaning with a mechanical broom, using modified binder complying with clause 521, sprayed at the rate of 15 kg per 10 sqm and spreading 11.2 mm crushed stone aggregates @ 0.12 cum per 10 sqm, sweeping the surface for uniform spread of aggregates and surface finished to conform to clause 902.)</t>
  </si>
  <si>
    <t xml:space="preserve">Providing and fixing of retroreflectorised cautionary, mandatory and informatory sign as per IRC :67 made of encapsulated lens type reflective sheeting vide clause 801.3, fixed over aluminium sheeting, 1.5 mm thick supported on a mild steel angle iron post 75 mm x 75 mm x 6 mm (height from crown level of the road and bottom of the sign boardshall not be less than 1.5 m.) firmly fixed to the ground by means of properly designed foundation with M15 grade cement concrete 45 cm x 45 cm x 60 cm, 60 cm below ground level as per approved drawing including painting of vertical post as per specification. </t>
  </si>
  <si>
    <t>Providing, fitting and fixing mild steel railing complete as per standard drawing No.BD/1-88 and Technical Specification and as per relevant clauses of section 1900 and 2700.</t>
  </si>
  <si>
    <t>RM</t>
  </si>
  <si>
    <r>
      <rPr>
        <i/>
        <sz val="11"/>
        <color theme="1"/>
        <rFont val="Century Gothic"/>
        <family val="2"/>
      </rPr>
      <t xml:space="preserve">In Words </t>
    </r>
    <r>
      <rPr>
        <b/>
        <i/>
        <sz val="12"/>
        <color theme="1"/>
        <rFont val="Century Gothic"/>
        <family val="2"/>
      </rPr>
      <t>six crore  ninty four lakhs only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</si>
</sst>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_(* #,##0.00_);_(* \(#,##0.00\);_(* &quot;-&quot;??_);_(@_)"/>
    <numFmt numFmtId="165" formatCode="0.00_)"/>
    <numFmt numFmtId="166" formatCode="0.00;[Red]0.00"/>
  </numFmts>
  <fonts count="22" x14ac:knownFonts="1">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b/>
      <sz val="11"/>
      <color rgb="FF000000"/>
      <name val="Calibri"/>
      <family val="2"/>
      <scheme val="minor"/>
    </font>
    <font>
      <b/>
      <sz val="7"/>
      <color rgb="FF000000"/>
      <name val="Calibri"/>
      <family val="2"/>
      <scheme val="minor"/>
    </font>
    <font>
      <sz val="11"/>
      <color rgb="FF000000"/>
      <name val="Calibri"/>
      <family val="2"/>
      <scheme val="minor"/>
    </font>
    <font>
      <b/>
      <sz val="11"/>
      <name val="Calibri"/>
      <family val="2"/>
      <scheme val="minor"/>
    </font>
    <font>
      <sz val="11"/>
      <name val="Calibri"/>
      <family val="2"/>
      <scheme val="minor"/>
    </font>
    <font>
      <b/>
      <sz val="10"/>
      <name val="Arial"/>
      <family val="2"/>
    </font>
    <font>
      <sz val="10"/>
      <color theme="1"/>
      <name val="Arial"/>
      <family val="2"/>
    </font>
    <font>
      <b/>
      <sz val="14"/>
      <color theme="1"/>
      <name val="Calibri"/>
      <family val="2"/>
      <scheme val="minor"/>
    </font>
    <font>
      <b/>
      <sz val="16"/>
      <color theme="1"/>
      <name val="Calibri"/>
      <family val="2"/>
      <scheme val="minor"/>
    </font>
    <font>
      <sz val="11"/>
      <name val="Times New Roman"/>
      <family val="1"/>
    </font>
    <font>
      <b/>
      <sz val="12"/>
      <color theme="1"/>
      <name val="Century Gothic"/>
      <family val="2"/>
    </font>
    <font>
      <b/>
      <sz val="12"/>
      <name val="Century Gothic"/>
      <family val="2"/>
    </font>
    <font>
      <sz val="11"/>
      <color theme="1"/>
      <name val="Century Gothic"/>
      <family val="2"/>
    </font>
    <font>
      <b/>
      <sz val="11"/>
      <color theme="1"/>
      <name val="Century Gothic"/>
      <family val="2"/>
    </font>
    <font>
      <u/>
      <sz val="11"/>
      <name val="Calibri"/>
      <family val="2"/>
      <scheme val="minor"/>
    </font>
    <font>
      <b/>
      <u/>
      <sz val="11"/>
      <name val="Calibri"/>
      <family val="2"/>
      <scheme val="minor"/>
    </font>
    <font>
      <i/>
      <sz val="11"/>
      <color theme="1"/>
      <name val="Century Gothic"/>
      <family val="2"/>
    </font>
    <font>
      <b/>
      <i/>
      <sz val="12"/>
      <color theme="1"/>
      <name val="Century Gothic"/>
      <family val="2"/>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double">
        <color indexed="64"/>
      </top>
      <bottom style="double">
        <color indexed="64"/>
      </bottom>
      <diagonal/>
    </border>
  </borders>
  <cellStyleXfs count="8">
    <xf numFmtId="0" fontId="0" fillId="0" borderId="0"/>
    <xf numFmtId="0" fontId="2" fillId="0" borderId="0"/>
    <xf numFmtId="164" fontId="2" fillId="0" borderId="0" applyFont="0" applyFill="0" applyBorder="0" applyAlignment="0" applyProtection="0"/>
    <xf numFmtId="0" fontId="2" fillId="0" borderId="0"/>
    <xf numFmtId="43" fontId="3" fillId="0" borderId="0" applyFont="0" applyFill="0" applyBorder="0" applyAlignment="0" applyProtection="0"/>
    <xf numFmtId="0" fontId="13" fillId="0" borderId="0"/>
    <xf numFmtId="0" fontId="2" fillId="0" borderId="0"/>
    <xf numFmtId="43" fontId="2" fillId="0" borderId="0" applyFont="0" applyFill="0" applyBorder="0" applyAlignment="0" applyProtection="0"/>
  </cellStyleXfs>
  <cellXfs count="168">
    <xf numFmtId="0" fontId="0" fillId="0" borderId="0" xfId="0"/>
    <xf numFmtId="0" fontId="0" fillId="0" borderId="1" xfId="0" applyBorder="1"/>
    <xf numFmtId="0" fontId="0" fillId="0" borderId="1" xfId="0" applyBorder="1" applyAlignment="1">
      <alignment wrapText="1"/>
    </xf>
    <xf numFmtId="0" fontId="1" fillId="0" borderId="1" xfId="0" applyFont="1" applyBorder="1" applyAlignment="1"/>
    <xf numFmtId="0" fontId="1" fillId="0" borderId="1" xfId="0" applyFont="1" applyBorder="1"/>
    <xf numFmtId="0" fontId="0" fillId="0" borderId="0" xfId="0" applyFont="1"/>
    <xf numFmtId="0" fontId="0" fillId="0" borderId="0" xfId="0" applyFont="1" applyAlignment="1">
      <alignment horizontal="left"/>
    </xf>
    <xf numFmtId="0" fontId="0" fillId="0" borderId="1" xfId="0" applyFont="1" applyBorder="1"/>
    <xf numFmtId="0" fontId="0" fillId="0" borderId="1" xfId="0" applyFont="1" applyBorder="1" applyAlignment="1">
      <alignment horizontal="left"/>
    </xf>
    <xf numFmtId="0" fontId="0" fillId="0" borderId="1" xfId="0" applyFont="1" applyBorder="1" applyAlignment="1">
      <alignment wrapText="1"/>
    </xf>
    <xf numFmtId="0" fontId="0" fillId="0" borderId="1" xfId="0" applyFont="1" applyBorder="1" applyAlignment="1">
      <alignment horizontal="center"/>
    </xf>
    <xf numFmtId="0" fontId="4" fillId="0" borderId="1" xfId="0" applyFont="1" applyBorder="1" applyAlignment="1">
      <alignment horizontal="center" vertical="top" wrapText="1"/>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4" fillId="0" borderId="1" xfId="0" applyFont="1" applyBorder="1" applyAlignment="1">
      <alignment horizontal="center" vertical="top"/>
    </xf>
    <xf numFmtId="0" fontId="6" fillId="0" borderId="1" xfId="0" applyFont="1" applyBorder="1" applyAlignment="1">
      <alignment horizontal="left" vertical="top" wrapText="1"/>
    </xf>
    <xf numFmtId="0" fontId="0" fillId="0" borderId="1" xfId="0" applyFont="1" applyBorder="1" applyAlignment="1">
      <alignment horizontal="left" vertical="top"/>
    </xf>
    <xf numFmtId="2" fontId="0" fillId="0" borderId="1" xfId="0" applyNumberFormat="1" applyFont="1" applyBorder="1" applyAlignment="1">
      <alignment horizontal="left" vertical="top"/>
    </xf>
    <xf numFmtId="0" fontId="0" fillId="0" borderId="1" xfId="0" applyFont="1" applyBorder="1" applyAlignment="1">
      <alignment horizontal="center"/>
    </xf>
    <xf numFmtId="0" fontId="0" fillId="0" borderId="1" xfId="0" applyFont="1" applyBorder="1" applyAlignment="1"/>
    <xf numFmtId="2" fontId="0" fillId="0" borderId="1" xfId="0" applyNumberFormat="1" applyFont="1" applyBorder="1"/>
    <xf numFmtId="2" fontId="0" fillId="0" borderId="1" xfId="0" applyNumberFormat="1" applyFont="1" applyBorder="1" applyAlignment="1">
      <alignment horizontal="right" vertical="top"/>
    </xf>
    <xf numFmtId="2" fontId="0" fillId="0" borderId="1" xfId="0" applyNumberFormat="1" applyFont="1" applyBorder="1" applyAlignment="1">
      <alignment horizontal="right"/>
    </xf>
    <xf numFmtId="0" fontId="0" fillId="0" borderId="0" xfId="0" applyFont="1" applyAlignment="1">
      <alignment horizontal="center"/>
    </xf>
    <xf numFmtId="2" fontId="0" fillId="0" borderId="1" xfId="0" applyNumberFormat="1" applyFont="1" applyBorder="1" applyAlignment="1">
      <alignment horizontal="center"/>
    </xf>
    <xf numFmtId="0" fontId="0" fillId="0" borderId="0" xfId="0" applyFont="1" applyAlignment="1">
      <alignment vertical="center"/>
    </xf>
    <xf numFmtId="0" fontId="1" fillId="0" borderId="1" xfId="0" applyFont="1" applyBorder="1" applyAlignment="1">
      <alignment horizontal="center"/>
    </xf>
    <xf numFmtId="165" fontId="7" fillId="2" borderId="7" xfId="3" applyNumberFormat="1" applyFont="1" applyFill="1" applyBorder="1" applyAlignment="1">
      <alignment horizontal="center" vertical="center"/>
    </xf>
    <xf numFmtId="2" fontId="8" fillId="0" borderId="1" xfId="1" applyNumberFormat="1" applyFont="1" applyFill="1" applyBorder="1" applyAlignment="1">
      <alignment horizontal="right" vertical="center"/>
    </xf>
    <xf numFmtId="2" fontId="8" fillId="0" borderId="1" xfId="3" applyNumberFormat="1" applyFont="1" applyFill="1" applyBorder="1" applyAlignment="1">
      <alignment horizontal="right" vertical="center"/>
    </xf>
    <xf numFmtId="165" fontId="8" fillId="0" borderId="1" xfId="1" applyNumberFormat="1" applyFont="1" applyFill="1" applyBorder="1" applyAlignment="1">
      <alignment wrapText="1"/>
    </xf>
    <xf numFmtId="165" fontId="8" fillId="0" borderId="1" xfId="1" applyNumberFormat="1" applyFont="1" applyFill="1" applyBorder="1" applyAlignment="1">
      <alignment horizontal="justify" vertical="top" wrapText="1"/>
    </xf>
    <xf numFmtId="165" fontId="8" fillId="0" borderId="1" xfId="1" applyNumberFormat="1" applyFont="1" applyFill="1" applyBorder="1" applyAlignment="1">
      <alignment horizontal="left" wrapText="1"/>
    </xf>
    <xf numFmtId="165" fontId="8" fillId="0" borderId="1" xfId="1" applyNumberFormat="1" applyFont="1" applyFill="1" applyBorder="1" applyAlignment="1">
      <alignment horizontal="justify" vertical="top" wrapText="1" readingOrder="1"/>
    </xf>
    <xf numFmtId="165" fontId="8" fillId="0" borderId="1" xfId="3" applyNumberFormat="1" applyFont="1" applyFill="1" applyBorder="1" applyAlignment="1">
      <alignment horizontal="justify" vertical="top" wrapText="1" readingOrder="1"/>
    </xf>
    <xf numFmtId="165" fontId="7" fillId="0" borderId="1" xfId="3" applyNumberFormat="1" applyFont="1" applyFill="1" applyBorder="1" applyAlignment="1">
      <alignment horizontal="left" wrapText="1" readingOrder="1"/>
    </xf>
    <xf numFmtId="165" fontId="7" fillId="0" borderId="1" xfId="1" applyNumberFormat="1" applyFont="1" applyFill="1" applyBorder="1" applyAlignment="1">
      <alignment horizontal="left" vertical="center" wrapText="1"/>
    </xf>
    <xf numFmtId="165" fontId="8" fillId="0" borderId="1" xfId="1" applyNumberFormat="1" applyFont="1" applyFill="1" applyBorder="1" applyAlignment="1">
      <alignment horizontal="left" vertical="top" wrapText="1"/>
    </xf>
    <xf numFmtId="165" fontId="8" fillId="0" borderId="1" xfId="1" applyNumberFormat="1" applyFont="1" applyFill="1" applyBorder="1" applyAlignment="1"/>
    <xf numFmtId="2" fontId="1" fillId="0" borderId="1" xfId="0" applyNumberFormat="1" applyFont="1" applyBorder="1"/>
    <xf numFmtId="2" fontId="1" fillId="0" borderId="1" xfId="0" applyNumberFormat="1" applyFont="1" applyBorder="1" applyAlignment="1">
      <alignment horizontal="center"/>
    </xf>
    <xf numFmtId="0" fontId="0" fillId="0" borderId="1" xfId="0" applyFont="1" applyBorder="1" applyAlignment="1">
      <alignment horizontal="center" vertical="center"/>
    </xf>
    <xf numFmtId="2" fontId="1" fillId="0" borderId="1" xfId="0" applyNumberFormat="1" applyFont="1" applyBorder="1" applyAlignment="1">
      <alignment horizontal="right"/>
    </xf>
    <xf numFmtId="2" fontId="0" fillId="0" borderId="1" xfId="0" applyNumberFormat="1" applyFont="1" applyBorder="1" applyAlignment="1">
      <alignment horizontal="right" vertical="center"/>
    </xf>
    <xf numFmtId="2" fontId="0" fillId="0" borderId="0" xfId="0" applyNumberFormat="1" applyFont="1" applyAlignment="1">
      <alignment horizontal="right"/>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2"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wrapText="1"/>
    </xf>
    <xf numFmtId="2" fontId="1" fillId="0" borderId="1" xfId="0" applyNumberFormat="1" applyFont="1" applyFill="1" applyBorder="1" applyAlignment="1">
      <alignment horizontal="center" vertical="center"/>
    </xf>
    <xf numFmtId="0" fontId="0" fillId="0" borderId="0" xfId="0" applyFont="1" applyAlignment="1">
      <alignment horizontal="center" vertical="center"/>
    </xf>
    <xf numFmtId="0" fontId="1" fillId="0" borderId="0" xfId="0" applyFont="1"/>
    <xf numFmtId="0" fontId="1" fillId="0" borderId="1" xfId="0" applyFont="1" applyFill="1" applyBorder="1" applyAlignment="1">
      <alignment horizontal="center" vertical="center"/>
    </xf>
    <xf numFmtId="0" fontId="0" fillId="0" borderId="0" xfId="0" applyFont="1" applyAlignment="1"/>
    <xf numFmtId="2" fontId="0" fillId="0" borderId="1" xfId="0" applyNumberFormat="1" applyFont="1" applyBorder="1" applyAlignment="1"/>
    <xf numFmtId="0" fontId="0" fillId="0" borderId="1" xfId="0" applyFont="1" applyBorder="1" applyAlignment="1">
      <alignment vertical="top"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2" fontId="4" fillId="0" borderId="2" xfId="0" applyNumberFormat="1" applyFont="1" applyBorder="1" applyAlignment="1">
      <alignment horizontal="center" vertical="center"/>
    </xf>
    <xf numFmtId="2" fontId="4" fillId="0" borderId="2" xfId="0" applyNumberFormat="1" applyFont="1" applyBorder="1" applyAlignment="1">
      <alignment horizontal="center" vertical="center" wrapText="1"/>
    </xf>
    <xf numFmtId="0" fontId="5" fillId="0" borderId="3" xfId="0" applyFont="1" applyBorder="1" applyAlignment="1">
      <alignment horizontal="center" vertical="center"/>
    </xf>
    <xf numFmtId="0" fontId="2" fillId="0" borderId="1" xfId="0" applyFont="1" applyBorder="1" applyAlignment="1">
      <alignment horizontal="left" vertical="center" wrapText="1"/>
    </xf>
    <xf numFmtId="0" fontId="9" fillId="0" borderId="1" xfId="0" applyFont="1" applyBorder="1" applyAlignment="1">
      <alignment horizontal="left" vertical="center" wrapText="1"/>
    </xf>
    <xf numFmtId="2" fontId="0" fillId="0" borderId="1" xfId="0" applyNumberFormat="1" applyBorder="1"/>
    <xf numFmtId="2" fontId="0" fillId="0" borderId="0" xfId="0" applyNumberFormat="1"/>
    <xf numFmtId="2" fontId="1" fillId="0" borderId="1" xfId="0" applyNumberFormat="1" applyFont="1" applyBorder="1" applyAlignment="1"/>
    <xf numFmtId="2" fontId="0" fillId="0" borderId="0" xfId="0" applyNumberFormat="1" applyFont="1" applyAlignment="1"/>
    <xf numFmtId="2" fontId="0" fillId="0" borderId="0" xfId="0" applyNumberFormat="1" applyFont="1" applyAlignment="1">
      <alignment vertical="center"/>
    </xf>
    <xf numFmtId="2" fontId="0" fillId="0" borderId="1" xfId="0" applyNumberFormat="1" applyFont="1" applyBorder="1" applyAlignment="1">
      <alignment vertical="center"/>
    </xf>
    <xf numFmtId="2" fontId="1" fillId="0" borderId="1" xfId="0" applyNumberFormat="1" applyFont="1" applyBorder="1" applyAlignment="1">
      <alignment vertical="center"/>
    </xf>
    <xf numFmtId="2" fontId="0" fillId="0" borderId="0" xfId="0" applyNumberFormat="1" applyFont="1" applyAlignment="1">
      <alignment horizontal="right"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4" fillId="0" borderId="14" xfId="0" applyFont="1" applyBorder="1" applyAlignment="1">
      <alignment horizontal="left" vertical="center"/>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4" fillId="0" borderId="1" xfId="0" applyFont="1" applyBorder="1" applyAlignment="1">
      <alignment horizontal="left" vertical="center"/>
    </xf>
    <xf numFmtId="0" fontId="0" fillId="0" borderId="1" xfId="0" applyFont="1" applyBorder="1" applyAlignment="1">
      <alignment vertical="center"/>
    </xf>
    <xf numFmtId="0" fontId="6" fillId="0" borderId="3" xfId="0" applyFont="1" applyBorder="1" applyAlignment="1">
      <alignment horizontal="left" vertical="center" wrapText="1"/>
    </xf>
    <xf numFmtId="2" fontId="0" fillId="0" borderId="3" xfId="0" applyNumberFormat="1" applyFont="1" applyBorder="1" applyAlignment="1">
      <alignment horizontal="left" vertical="center"/>
    </xf>
    <xf numFmtId="2" fontId="0" fillId="0" borderId="1" xfId="0" applyNumberFormat="1" applyFont="1"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xf>
    <xf numFmtId="166" fontId="15" fillId="3" borderId="16" xfId="6" applyNumberFormat="1" applyFont="1" applyFill="1" applyBorder="1" applyAlignment="1">
      <alignment horizontal="center" vertical="center" wrapText="1"/>
    </xf>
    <xf numFmtId="43" fontId="15" fillId="3" borderId="17" xfId="7" applyFont="1" applyFill="1" applyBorder="1" applyAlignment="1">
      <alignment horizontal="center" vertical="center" wrapText="1"/>
    </xf>
    <xf numFmtId="166" fontId="15" fillId="3" borderId="4" xfId="6" applyNumberFormat="1" applyFont="1" applyFill="1" applyBorder="1" applyAlignment="1">
      <alignment horizontal="center" vertical="center"/>
    </xf>
    <xf numFmtId="0" fontId="9" fillId="0" borderId="1" xfId="0" applyFont="1" applyFill="1" applyBorder="1" applyAlignment="1">
      <alignment horizontal="left" vertical="center" wrapText="1"/>
    </xf>
    <xf numFmtId="0" fontId="16" fillId="0" borderId="0" xfId="0" applyFont="1"/>
    <xf numFmtId="0" fontId="14" fillId="0" borderId="18" xfId="0" applyFont="1" applyBorder="1"/>
    <xf numFmtId="0" fontId="16" fillId="0" borderId="18" xfId="0" applyFont="1" applyBorder="1"/>
    <xf numFmtId="0" fontId="17" fillId="0" borderId="1" xfId="0" applyFont="1" applyBorder="1" applyAlignment="1">
      <alignment horizontal="center" vertical="center"/>
    </xf>
    <xf numFmtId="0" fontId="14" fillId="0" borderId="1" xfId="0" applyFont="1" applyBorder="1" applyAlignment="1">
      <alignment vertical="center"/>
    </xf>
    <xf numFmtId="2" fontId="14" fillId="0" borderId="1" xfId="0" applyNumberFormat="1" applyFont="1" applyBorder="1" applyAlignment="1">
      <alignment vertical="center"/>
    </xf>
    <xf numFmtId="2" fontId="6" fillId="0" borderId="1" xfId="0" applyNumberFormat="1" applyFont="1" applyBorder="1" applyAlignment="1"/>
    <xf numFmtId="2" fontId="6" fillId="0" borderId="1" xfId="0" applyNumberFormat="1" applyFont="1" applyBorder="1" applyAlignment="1">
      <alignment horizontal="left"/>
    </xf>
    <xf numFmtId="2" fontId="6" fillId="0" borderId="1" xfId="0" applyNumberFormat="1" applyFont="1" applyBorder="1" applyAlignment="1">
      <alignment horizontal="center"/>
    </xf>
    <xf numFmtId="2" fontId="6" fillId="0" borderId="1" xfId="0" applyNumberFormat="1" applyFont="1" applyBorder="1" applyAlignment="1">
      <alignment horizontal="right"/>
    </xf>
    <xf numFmtId="2" fontId="1" fillId="0" borderId="14" xfId="0" applyNumberFormat="1" applyFont="1" applyBorder="1" applyAlignment="1">
      <alignment horizontal="left"/>
    </xf>
    <xf numFmtId="2" fontId="1" fillId="0" borderId="14" xfId="0" applyNumberFormat="1" applyFont="1" applyBorder="1" applyAlignment="1">
      <alignment horizontal="right"/>
    </xf>
    <xf numFmtId="2" fontId="4" fillId="0" borderId="15" xfId="0" applyNumberFormat="1" applyFont="1" applyBorder="1" applyAlignment="1">
      <alignment horizontal="right"/>
    </xf>
    <xf numFmtId="2" fontId="1" fillId="0" borderId="8" xfId="0" applyNumberFormat="1" applyFont="1" applyBorder="1" applyAlignment="1"/>
    <xf numFmtId="2" fontId="1" fillId="0" borderId="8" xfId="0" applyNumberFormat="1" applyFont="1" applyBorder="1" applyAlignment="1">
      <alignment horizontal="right"/>
    </xf>
    <xf numFmtId="165" fontId="7" fillId="2" borderId="8" xfId="3" applyNumberFormat="1" applyFont="1" applyFill="1" applyBorder="1" applyAlignment="1">
      <alignment horizontal="center" vertical="center"/>
    </xf>
    <xf numFmtId="2" fontId="8" fillId="0" borderId="1" xfId="3" quotePrefix="1" applyNumberFormat="1" applyFont="1" applyFill="1" applyBorder="1" applyAlignment="1">
      <alignment horizontal="right" vertical="center"/>
    </xf>
    <xf numFmtId="165" fontId="8" fillId="0" borderId="1" xfId="1" applyNumberFormat="1" applyFont="1" applyFill="1" applyBorder="1" applyAlignment="1">
      <alignment vertical="top" wrapText="1"/>
    </xf>
    <xf numFmtId="2" fontId="8" fillId="0" borderId="1" xfId="1" applyNumberFormat="1" applyFont="1" applyFill="1" applyBorder="1" applyAlignment="1">
      <alignment horizontal="right"/>
    </xf>
    <xf numFmtId="165" fontId="8" fillId="0" borderId="1" xfId="1" applyNumberFormat="1" applyFont="1" applyFill="1" applyBorder="1" applyAlignment="1">
      <alignment horizontal="left" vertical="center" wrapText="1" readingOrder="1"/>
    </xf>
    <xf numFmtId="165" fontId="18" fillId="0" borderId="1" xfId="1" applyNumberFormat="1" applyFont="1" applyFill="1" applyBorder="1" applyAlignment="1">
      <alignment horizontal="left" wrapText="1"/>
    </xf>
    <xf numFmtId="165" fontId="19" fillId="0" borderId="1" xfId="1" applyNumberFormat="1" applyFont="1" applyFill="1" applyBorder="1" applyAlignment="1">
      <alignment horizontal="left" wrapText="1"/>
    </xf>
    <xf numFmtId="165" fontId="18" fillId="0" borderId="1" xfId="1" applyNumberFormat="1" applyFont="1" applyFill="1" applyBorder="1" applyAlignment="1">
      <alignment horizontal="left"/>
    </xf>
    <xf numFmtId="165" fontId="18" fillId="0" borderId="1" xfId="1" applyNumberFormat="1" applyFont="1" applyFill="1" applyBorder="1" applyAlignment="1">
      <alignment horizontal="left" vertical="top" wrapText="1"/>
    </xf>
    <xf numFmtId="165" fontId="19" fillId="0" borderId="1" xfId="1" applyNumberFormat="1" applyFont="1" applyFill="1" applyBorder="1" applyAlignment="1">
      <alignment horizontal="left" vertical="top" wrapText="1"/>
    </xf>
    <xf numFmtId="0" fontId="7" fillId="0" borderId="1" xfId="1" applyFont="1" applyFill="1" applyBorder="1" applyAlignment="1">
      <alignment horizontal="left" vertical="top" wrapText="1"/>
    </xf>
    <xf numFmtId="165" fontId="8" fillId="0" borderId="1" xfId="1" applyNumberFormat="1" applyFont="1" applyFill="1" applyBorder="1" applyAlignment="1">
      <alignment horizontal="left"/>
    </xf>
    <xf numFmtId="2" fontId="8" fillId="0" borderId="1" xfId="1" applyNumberFormat="1" applyFont="1" applyBorder="1" applyAlignment="1">
      <alignment horizontal="right"/>
    </xf>
    <xf numFmtId="2" fontId="0" fillId="0" borderId="1" xfId="1" applyNumberFormat="1" applyFont="1" applyBorder="1" applyAlignment="1">
      <alignment horizontal="right"/>
    </xf>
    <xf numFmtId="2" fontId="7" fillId="2" borderId="5" xfId="3" applyNumberFormat="1" applyFont="1" applyFill="1" applyBorder="1" applyAlignment="1">
      <alignment horizontal="right"/>
    </xf>
    <xf numFmtId="2" fontId="7" fillId="2" borderId="7" xfId="3" applyNumberFormat="1" applyFont="1" applyFill="1" applyBorder="1" applyAlignment="1">
      <alignment horizontal="right" vertical="center"/>
    </xf>
    <xf numFmtId="2" fontId="7" fillId="2" borderId="1" xfId="3" applyNumberFormat="1" applyFont="1" applyFill="1" applyBorder="1" applyAlignment="1">
      <alignment horizontal="right" vertical="center"/>
    </xf>
    <xf numFmtId="2" fontId="7" fillId="2" borderId="8" xfId="3" applyNumberFormat="1" applyFont="1" applyFill="1" applyBorder="1" applyAlignment="1">
      <alignment horizontal="right" vertical="center"/>
    </xf>
    <xf numFmtId="2" fontId="8" fillId="0" borderId="1" xfId="1" applyNumberFormat="1" applyFont="1" applyFill="1" applyBorder="1" applyAlignment="1">
      <alignment horizontal="right" wrapText="1"/>
    </xf>
    <xf numFmtId="2" fontId="8" fillId="0" borderId="1" xfId="1" applyNumberFormat="1" applyFont="1" applyFill="1" applyBorder="1" applyAlignment="1">
      <alignment horizontal="right" vertical="top" wrapText="1"/>
    </xf>
    <xf numFmtId="2" fontId="8" fillId="0" borderId="1" xfId="3" applyNumberFormat="1" applyFont="1" applyFill="1" applyBorder="1" applyAlignment="1">
      <alignment horizontal="right"/>
    </xf>
    <xf numFmtId="2" fontId="8" fillId="0" borderId="1" xfId="1" quotePrefix="1" applyNumberFormat="1" applyFont="1" applyFill="1" applyBorder="1" applyAlignment="1">
      <alignment horizontal="right"/>
    </xf>
    <xf numFmtId="2" fontId="0" fillId="0" borderId="1" xfId="0" applyNumberFormat="1" applyBorder="1" applyAlignment="1">
      <alignment horizontal="right"/>
    </xf>
    <xf numFmtId="2" fontId="0" fillId="0" borderId="1" xfId="0" applyNumberFormat="1" applyBorder="1" applyAlignment="1"/>
    <xf numFmtId="2" fontId="0" fillId="0" borderId="1" xfId="0" applyNumberFormat="1" applyBorder="1" applyAlignment="1">
      <alignment horizontal="center"/>
    </xf>
    <xf numFmtId="2" fontId="10" fillId="0" borderId="1" xfId="4" applyNumberFormat="1" applyFont="1" applyBorder="1" applyAlignment="1">
      <alignment horizontal="right"/>
    </xf>
    <xf numFmtId="2" fontId="2" fillId="0" borderId="1" xfId="0" applyNumberFormat="1" applyFont="1" applyBorder="1" applyAlignment="1">
      <alignment horizontal="center"/>
    </xf>
    <xf numFmtId="2" fontId="10" fillId="0" borderId="1" xfId="4" applyNumberFormat="1" applyFont="1" applyBorder="1" applyAlignment="1">
      <alignment horizontal="center"/>
    </xf>
    <xf numFmtId="2" fontId="0" fillId="0" borderId="0" xfId="0" applyNumberFormat="1" applyAlignment="1"/>
    <xf numFmtId="2" fontId="0" fillId="0" borderId="0" xfId="0" applyNumberFormat="1" applyAlignment="1">
      <alignment horizontal="center"/>
    </xf>
    <xf numFmtId="0" fontId="0" fillId="0" borderId="1" xfId="0" applyBorder="1" applyAlignment="1"/>
    <xf numFmtId="0" fontId="0" fillId="0" borderId="1" xfId="0" applyBorder="1" applyAlignment="1">
      <alignment horizontal="right"/>
    </xf>
    <xf numFmtId="0" fontId="14" fillId="0" borderId="1" xfId="0" applyFont="1" applyBorder="1" applyAlignment="1">
      <alignment vertical="center" wrapText="1"/>
    </xf>
    <xf numFmtId="0" fontId="16" fillId="0" borderId="0" xfId="0" applyFont="1" applyBorder="1"/>
    <xf numFmtId="2" fontId="14" fillId="0" borderId="18" xfId="0" applyNumberFormat="1" applyFont="1" applyBorder="1"/>
    <xf numFmtId="0" fontId="14" fillId="0" borderId="0" xfId="0" applyFont="1"/>
    <xf numFmtId="2" fontId="14" fillId="0" borderId="0" xfId="0" applyNumberFormat="1" applyFont="1" applyBorder="1" applyAlignment="1">
      <alignment wrapText="1"/>
    </xf>
    <xf numFmtId="0" fontId="21" fillId="0" borderId="0" xfId="0" applyFont="1"/>
    <xf numFmtId="0" fontId="0" fillId="0" borderId="1" xfId="0" applyFont="1" applyBorder="1" applyAlignment="1">
      <alignment horizontal="center"/>
    </xf>
    <xf numFmtId="0" fontId="0" fillId="0" borderId="1" xfId="0" applyFont="1" applyBorder="1" applyAlignment="1">
      <alignment horizontal="center"/>
    </xf>
    <xf numFmtId="0" fontId="0" fillId="0" borderId="1" xfId="0" applyBorder="1" applyAlignment="1">
      <alignment horizontal="center"/>
    </xf>
    <xf numFmtId="0" fontId="1" fillId="0" borderId="1" xfId="0" applyFont="1" applyBorder="1" applyAlignment="1">
      <alignment horizontal="left"/>
    </xf>
    <xf numFmtId="0" fontId="14" fillId="0" borderId="16" xfId="5" applyFont="1" applyBorder="1" applyAlignment="1">
      <alignment horizontal="center" vertical="center" wrapText="1"/>
    </xf>
    <xf numFmtId="0" fontId="14" fillId="0" borderId="1" xfId="5" applyFont="1" applyBorder="1" applyAlignment="1">
      <alignment horizontal="center" vertical="center" wrapText="1"/>
    </xf>
    <xf numFmtId="0" fontId="14" fillId="0" borderId="17" xfId="5" applyFont="1" applyBorder="1" applyAlignment="1">
      <alignment horizontal="center" vertical="center" wrapText="1"/>
    </xf>
    <xf numFmtId="0" fontId="17" fillId="0" borderId="12" xfId="0" applyFont="1" applyBorder="1" applyAlignment="1">
      <alignment horizontal="center" vertical="center" wrapText="1"/>
    </xf>
    <xf numFmtId="0" fontId="16" fillId="0" borderId="12" xfId="0" applyFont="1" applyBorder="1" applyAlignment="1">
      <alignment horizontal="center" vertical="center"/>
    </xf>
    <xf numFmtId="0" fontId="0" fillId="0" borderId="1" xfId="0" applyFont="1" applyBorder="1" applyAlignment="1">
      <alignment horizontal="center"/>
    </xf>
    <xf numFmtId="0" fontId="11" fillId="0" borderId="12" xfId="0" applyFont="1" applyBorder="1" applyAlignment="1">
      <alignment horizontal="center" vertical="center"/>
    </xf>
    <xf numFmtId="0" fontId="0" fillId="0" borderId="7" xfId="0" applyFont="1" applyBorder="1" applyAlignment="1">
      <alignment horizontal="center"/>
    </xf>
    <xf numFmtId="0" fontId="0" fillId="0" borderId="6" xfId="0" applyFont="1" applyBorder="1" applyAlignment="1">
      <alignment horizontal="center"/>
    </xf>
    <xf numFmtId="0" fontId="0" fillId="0" borderId="8" xfId="0" applyFont="1" applyBorder="1" applyAlignment="1">
      <alignment horizontal="center"/>
    </xf>
    <xf numFmtId="2" fontId="7" fillId="2" borderId="4" xfId="3" applyNumberFormat="1" applyFont="1" applyFill="1" applyBorder="1" applyAlignment="1">
      <alignment horizontal="right"/>
    </xf>
    <xf numFmtId="2" fontId="7" fillId="2" borderId="13" xfId="3" applyNumberFormat="1" applyFont="1" applyFill="1" applyBorder="1" applyAlignment="1">
      <alignment horizontal="right"/>
    </xf>
    <xf numFmtId="0" fontId="1" fillId="0" borderId="4" xfId="0"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center" vertical="center"/>
    </xf>
    <xf numFmtId="0" fontId="0" fillId="0" borderId="10" xfId="0" applyFont="1" applyBorder="1" applyAlignment="1">
      <alignment horizontal="center"/>
    </xf>
    <xf numFmtId="0" fontId="0" fillId="0" borderId="11" xfId="0" applyFont="1" applyBorder="1" applyAlignment="1">
      <alignment horizontal="center"/>
    </xf>
    <xf numFmtId="0" fontId="0" fillId="0" borderId="9" xfId="0" applyFont="1" applyBorder="1" applyAlignment="1">
      <alignment horizontal="center"/>
    </xf>
    <xf numFmtId="2" fontId="8" fillId="0" borderId="1" xfId="1" applyNumberFormat="1" applyFont="1" applyFill="1" applyBorder="1" applyAlignment="1">
      <alignment horizontal="right"/>
    </xf>
    <xf numFmtId="2" fontId="8" fillId="0" borderId="1" xfId="1" quotePrefix="1" applyNumberFormat="1" applyFont="1" applyFill="1" applyBorder="1" applyAlignment="1">
      <alignment horizontal="right"/>
    </xf>
    <xf numFmtId="165" fontId="8" fillId="0" borderId="1" xfId="1" applyNumberFormat="1" applyFont="1" applyFill="1" applyBorder="1" applyAlignment="1">
      <alignment horizontal="justify" vertical="top" wrapText="1"/>
    </xf>
    <xf numFmtId="0" fontId="8" fillId="0" borderId="1" xfId="1" applyFont="1" applyFill="1" applyBorder="1" applyAlignment="1">
      <alignment vertical="top"/>
    </xf>
    <xf numFmtId="0" fontId="11" fillId="0" borderId="1" xfId="0" applyFont="1" applyBorder="1" applyAlignment="1">
      <alignment horizontal="center" vertical="center"/>
    </xf>
    <xf numFmtId="0" fontId="12" fillId="0" borderId="12" xfId="0" applyFont="1" applyBorder="1" applyAlignment="1">
      <alignment horizontal="center"/>
    </xf>
  </cellXfs>
  <cellStyles count="8">
    <cellStyle name="Comma" xfId="4" builtinId="3"/>
    <cellStyle name="Comma 2" xfId="2"/>
    <cellStyle name="Comma 22" xfId="7"/>
    <cellStyle name="Normal" xfId="0" builtinId="0"/>
    <cellStyle name="Normal 2" xfId="3"/>
    <cellStyle name="Normal 2 2 2 2 2" xfId="6"/>
    <cellStyle name="Normal 3" xfId="1"/>
    <cellStyle name="Normal 3 2 3"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
  <sheetViews>
    <sheetView tabSelected="1" workbookViewId="0">
      <selection activeCell="D17" sqref="D17"/>
    </sheetView>
  </sheetViews>
  <sheetFormatPr defaultRowHeight="16.5" x14ac:dyDescent="0.3"/>
  <cols>
    <col min="1" max="1" width="7" style="87" customWidth="1"/>
    <col min="2" max="2" width="55" style="87" customWidth="1"/>
    <col min="3" max="3" width="41" style="87" customWidth="1"/>
    <col min="4" max="16384" width="9.140625" style="87"/>
  </cols>
  <sheetData>
    <row r="2" spans="1:3" ht="44.25" customHeight="1" x14ac:dyDescent="0.3">
      <c r="A2" s="147" t="s">
        <v>159</v>
      </c>
      <c r="B2" s="148"/>
      <c r="C2" s="148"/>
    </row>
    <row r="3" spans="1:3" x14ac:dyDescent="0.3">
      <c r="A3" s="144" t="s">
        <v>137</v>
      </c>
      <c r="B3" s="145"/>
      <c r="C3" s="146"/>
    </row>
    <row r="4" spans="1:3" ht="30" x14ac:dyDescent="0.3">
      <c r="A4" s="83" t="s">
        <v>127</v>
      </c>
      <c r="B4" s="85" t="s">
        <v>128</v>
      </c>
      <c r="C4" s="84" t="s">
        <v>129</v>
      </c>
    </row>
    <row r="5" spans="1:3" x14ac:dyDescent="0.3">
      <c r="A5" s="90">
        <v>1</v>
      </c>
      <c r="B5" s="91" t="s">
        <v>130</v>
      </c>
      <c r="C5" s="92">
        <f>'cycle track '!J9</f>
        <v>12238499</v>
      </c>
    </row>
    <row r="6" spans="1:3" x14ac:dyDescent="0.3">
      <c r="A6" s="90">
        <v>2</v>
      </c>
      <c r="B6" s="91" t="s">
        <v>131</v>
      </c>
      <c r="C6" s="92">
        <f>'STORM WATER DRAIN'!J18</f>
        <v>12506506</v>
      </c>
    </row>
    <row r="7" spans="1:3" x14ac:dyDescent="0.3">
      <c r="A7" s="90">
        <v>3</v>
      </c>
      <c r="B7" s="91" t="s">
        <v>132</v>
      </c>
      <c r="C7" s="92">
        <f>'UTILITY DUCT'!J54</f>
        <v>9431010</v>
      </c>
    </row>
    <row r="8" spans="1:3" x14ac:dyDescent="0.3">
      <c r="A8" s="90">
        <v>4</v>
      </c>
      <c r="B8" s="91" t="s">
        <v>133</v>
      </c>
      <c r="C8" s="92">
        <f>'COMPOUND WALL'!J18</f>
        <v>8904540</v>
      </c>
    </row>
    <row r="9" spans="1:3" x14ac:dyDescent="0.3">
      <c r="A9" s="90">
        <v>5</v>
      </c>
      <c r="B9" s="91" t="s">
        <v>134</v>
      </c>
      <c r="C9" s="92">
        <f>'PEDESTRAIN TRACK'!J8</f>
        <v>11140320</v>
      </c>
    </row>
    <row r="10" spans="1:3" x14ac:dyDescent="0.3">
      <c r="A10" s="90">
        <v>6</v>
      </c>
      <c r="B10" s="91" t="s">
        <v>135</v>
      </c>
      <c r="C10" s="92">
        <f>'water supply '!J14</f>
        <v>3091247.2</v>
      </c>
    </row>
    <row r="11" spans="1:3" ht="30.75" thickBot="1" x14ac:dyDescent="0.35">
      <c r="A11" s="90">
        <v>7</v>
      </c>
      <c r="B11" s="134" t="s">
        <v>136</v>
      </c>
      <c r="C11" s="92">
        <f>'SINAGES AND URBAN DESIGN'!J27</f>
        <v>12027950</v>
      </c>
    </row>
    <row r="12" spans="1:3" ht="18" thickTop="1" thickBot="1" x14ac:dyDescent="0.35">
      <c r="A12" s="89"/>
      <c r="B12" s="88" t="s">
        <v>95</v>
      </c>
      <c r="C12" s="136">
        <f>SUM(C5:C11)</f>
        <v>69340072.200000003</v>
      </c>
    </row>
    <row r="13" spans="1:3" ht="17.25" thickTop="1" x14ac:dyDescent="0.3">
      <c r="A13" s="135"/>
      <c r="B13" s="137" t="s">
        <v>160</v>
      </c>
      <c r="C13" s="138">
        <v>69400000</v>
      </c>
    </row>
    <row r="14" spans="1:3" ht="17.25" x14ac:dyDescent="0.3">
      <c r="B14" s="139" t="s">
        <v>169</v>
      </c>
    </row>
  </sheetData>
  <mergeCells count="2">
    <mergeCell ref="A3:C3"/>
    <mergeCell ref="A2:C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opLeftCell="A3" workbookViewId="0">
      <selection activeCell="D4" sqref="D4"/>
    </sheetView>
  </sheetViews>
  <sheetFormatPr defaultRowHeight="15" x14ac:dyDescent="0.25"/>
  <cols>
    <col min="1" max="1" width="9.140625" style="53"/>
    <col min="2" max="2" width="46.28515625" style="53" bestFit="1" customWidth="1"/>
    <col min="3" max="5" width="9.28515625" style="53" bestFit="1" customWidth="1"/>
    <col min="6" max="6" width="15.28515625" style="53" bestFit="1" customWidth="1"/>
    <col min="7" max="7" width="9.5703125" style="53" bestFit="1" customWidth="1"/>
    <col min="8" max="8" width="9.140625" style="23"/>
    <col min="9" max="9" width="7.7109375" style="66" bestFit="1" customWidth="1"/>
    <col min="10" max="10" width="13.7109375" style="53" customWidth="1"/>
    <col min="11" max="16384" width="9.140625" style="53"/>
  </cols>
  <sheetData>
    <row r="1" spans="1:10" ht="30" x14ac:dyDescent="0.25">
      <c r="A1" s="45" t="s">
        <v>21</v>
      </c>
      <c r="B1" s="46" t="s">
        <v>0</v>
      </c>
      <c r="C1" s="45" t="s">
        <v>1</v>
      </c>
      <c r="D1" s="45" t="s">
        <v>2</v>
      </c>
      <c r="E1" s="45" t="s">
        <v>3</v>
      </c>
      <c r="F1" s="45" t="s">
        <v>22</v>
      </c>
      <c r="G1" s="45" t="s">
        <v>4</v>
      </c>
      <c r="H1" s="45" t="s">
        <v>5</v>
      </c>
      <c r="I1" s="48" t="s">
        <v>23</v>
      </c>
      <c r="J1" s="52" t="s">
        <v>6</v>
      </c>
    </row>
    <row r="2" spans="1:10" ht="195" x14ac:dyDescent="0.25">
      <c r="A2" s="18">
        <v>1</v>
      </c>
      <c r="B2" s="9" t="s">
        <v>165</v>
      </c>
      <c r="C2" s="54">
        <v>1</v>
      </c>
      <c r="D2" s="54">
        <v>1200</v>
      </c>
      <c r="E2" s="54">
        <v>11</v>
      </c>
      <c r="F2" s="54"/>
      <c r="G2" s="54">
        <f>E2*D2*C2</f>
        <v>13200</v>
      </c>
      <c r="H2" s="24" t="s">
        <v>164</v>
      </c>
      <c r="I2" s="54">
        <v>80</v>
      </c>
      <c r="J2" s="54">
        <f>I2*G2</f>
        <v>1056000</v>
      </c>
    </row>
    <row r="3" spans="1:10" ht="60" x14ac:dyDescent="0.25">
      <c r="A3" s="141"/>
      <c r="B3" s="9" t="s">
        <v>167</v>
      </c>
      <c r="C3" s="54">
        <v>2</v>
      </c>
      <c r="D3" s="54">
        <v>1000</v>
      </c>
      <c r="E3" s="54"/>
      <c r="F3" s="54"/>
      <c r="G3" s="54">
        <f>D3*C3</f>
        <v>2000</v>
      </c>
      <c r="H3" s="24" t="s">
        <v>168</v>
      </c>
      <c r="I3" s="54">
        <v>2525</v>
      </c>
      <c r="J3" s="54">
        <f>I3*G3</f>
        <v>5050000</v>
      </c>
    </row>
    <row r="4" spans="1:10" ht="120" x14ac:dyDescent="0.25">
      <c r="A4" s="18">
        <v>2</v>
      </c>
      <c r="B4" s="9" t="s">
        <v>102</v>
      </c>
      <c r="C4" s="54">
        <v>1</v>
      </c>
      <c r="D4" s="54">
        <v>1200</v>
      </c>
      <c r="E4" s="54">
        <v>4</v>
      </c>
      <c r="F4" s="54"/>
      <c r="G4" s="54">
        <f>E4*D4*C4</f>
        <v>4800</v>
      </c>
      <c r="H4" s="24" t="s">
        <v>164</v>
      </c>
      <c r="I4" s="63">
        <v>1256</v>
      </c>
      <c r="J4" s="54">
        <f>I4*G4</f>
        <v>6028800</v>
      </c>
    </row>
    <row r="5" spans="1:10" ht="90" x14ac:dyDescent="0.25">
      <c r="A5" s="18">
        <v>3</v>
      </c>
      <c r="B5" s="9" t="s">
        <v>103</v>
      </c>
      <c r="C5" s="54"/>
      <c r="D5" s="54"/>
      <c r="E5" s="54"/>
      <c r="F5" s="54"/>
      <c r="G5" s="54"/>
      <c r="H5" s="24"/>
      <c r="I5" s="54"/>
      <c r="J5" s="54"/>
    </row>
    <row r="6" spans="1:10" ht="30" x14ac:dyDescent="0.25">
      <c r="A6" s="18"/>
      <c r="B6" s="9" t="s">
        <v>105</v>
      </c>
      <c r="C6" s="54">
        <v>6</v>
      </c>
      <c r="D6" s="54"/>
      <c r="E6" s="54"/>
      <c r="F6" s="54"/>
      <c r="G6" s="54">
        <v>6</v>
      </c>
      <c r="H6" s="24" t="s">
        <v>110</v>
      </c>
      <c r="I6" s="63">
        <v>6280</v>
      </c>
      <c r="J6" s="54">
        <f>I6*G6</f>
        <v>37680</v>
      </c>
    </row>
    <row r="7" spans="1:10" ht="38.25" customHeight="1" x14ac:dyDescent="0.25">
      <c r="A7" s="18"/>
      <c r="B7" s="9" t="s">
        <v>106</v>
      </c>
      <c r="C7" s="54">
        <v>24</v>
      </c>
      <c r="D7" s="54"/>
      <c r="E7" s="54"/>
      <c r="F7" s="54"/>
      <c r="G7" s="54">
        <v>24</v>
      </c>
      <c r="H7" s="24" t="s">
        <v>110</v>
      </c>
      <c r="I7" s="63">
        <v>1796</v>
      </c>
      <c r="J7" s="54">
        <f>I7*G7</f>
        <v>43104</v>
      </c>
    </row>
    <row r="8" spans="1:10" ht="120" x14ac:dyDescent="0.25">
      <c r="A8" s="18">
        <v>4</v>
      </c>
      <c r="B8" s="9" t="s">
        <v>104</v>
      </c>
      <c r="C8" s="54">
        <v>5</v>
      </c>
      <c r="D8" s="54"/>
      <c r="E8" s="54"/>
      <c r="F8" s="54"/>
      <c r="G8" s="54">
        <v>5</v>
      </c>
      <c r="H8" s="142" t="s">
        <v>93</v>
      </c>
      <c r="I8" s="54">
        <v>4583</v>
      </c>
      <c r="J8" s="54">
        <f>I8*G8</f>
        <v>22915</v>
      </c>
    </row>
    <row r="9" spans="1:10" x14ac:dyDescent="0.25">
      <c r="A9" s="19"/>
      <c r="B9" s="3" t="s">
        <v>85</v>
      </c>
      <c r="C9" s="3"/>
      <c r="D9" s="3"/>
      <c r="E9" s="3"/>
      <c r="F9" s="3"/>
      <c r="G9" s="3"/>
      <c r="H9" s="26"/>
      <c r="I9" s="65"/>
      <c r="J9" s="65">
        <f>SUM(J2:J8)</f>
        <v>12238499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8"/>
  <sheetViews>
    <sheetView topLeftCell="A13" workbookViewId="0">
      <selection activeCell="E8" sqref="E8"/>
    </sheetView>
  </sheetViews>
  <sheetFormatPr defaultRowHeight="15" x14ac:dyDescent="0.25"/>
  <cols>
    <col min="1" max="1" width="9.140625" style="5"/>
    <col min="2" max="2" width="69.140625" style="5" customWidth="1"/>
    <col min="3" max="3" width="9.140625" style="6"/>
    <col min="4" max="4" width="9.140625" style="5"/>
    <col min="5" max="5" width="9.140625" style="6"/>
    <col min="6" max="6" width="15.140625" style="6" bestFit="1" customWidth="1"/>
    <col min="7" max="7" width="9.140625" style="5"/>
    <col min="8" max="8" width="9.140625" style="6"/>
    <col min="9" max="9" width="10.5703125" style="6" bestFit="1" customWidth="1"/>
    <col min="10" max="10" width="13.7109375" style="6" bestFit="1" customWidth="1"/>
    <col min="11" max="16384" width="9.140625" style="5"/>
  </cols>
  <sheetData>
    <row r="2" spans="1:10" ht="50.25" customHeight="1" x14ac:dyDescent="0.25">
      <c r="A2" s="150" t="s">
        <v>114</v>
      </c>
      <c r="B2" s="150"/>
      <c r="C2" s="150"/>
      <c r="D2" s="150"/>
      <c r="E2" s="150"/>
      <c r="F2" s="150"/>
      <c r="G2" s="150"/>
      <c r="H2" s="150"/>
      <c r="I2" s="150"/>
      <c r="J2" s="150"/>
    </row>
    <row r="3" spans="1:10" ht="30" x14ac:dyDescent="0.25">
      <c r="A3" s="11" t="s">
        <v>24</v>
      </c>
      <c r="B3" s="12" t="s">
        <v>0</v>
      </c>
      <c r="C3" s="12" t="s">
        <v>1</v>
      </c>
      <c r="D3" s="12" t="s">
        <v>2</v>
      </c>
      <c r="E3" s="12" t="s">
        <v>3</v>
      </c>
      <c r="F3" s="12" t="s">
        <v>22</v>
      </c>
      <c r="G3" s="12" t="s">
        <v>4</v>
      </c>
      <c r="H3" s="12" t="s">
        <v>5</v>
      </c>
      <c r="I3" s="13" t="s">
        <v>23</v>
      </c>
      <c r="J3" s="12" t="s">
        <v>6</v>
      </c>
    </row>
    <row r="4" spans="1:10" ht="60.75" customHeight="1" x14ac:dyDescent="0.25">
      <c r="A4" s="14">
        <v>1</v>
      </c>
      <c r="B4" s="15" t="s">
        <v>10</v>
      </c>
      <c r="C4" s="16"/>
      <c r="D4" s="16"/>
      <c r="E4" s="16"/>
      <c r="F4" s="16"/>
      <c r="G4" s="17"/>
      <c r="H4" s="16"/>
      <c r="I4" s="21"/>
      <c r="J4" s="21"/>
    </row>
    <row r="5" spans="1:10" x14ac:dyDescent="0.25">
      <c r="A5" s="7"/>
      <c r="B5" s="7" t="s">
        <v>9</v>
      </c>
      <c r="C5" s="8">
        <v>2</v>
      </c>
      <c r="D5" s="7">
        <v>1200</v>
      </c>
      <c r="E5" s="8">
        <v>1.4</v>
      </c>
      <c r="F5" s="8">
        <v>3</v>
      </c>
      <c r="G5" s="7">
        <f>F5*E5*D5*C5</f>
        <v>10079.999999999998</v>
      </c>
      <c r="H5" s="140" t="s">
        <v>8</v>
      </c>
      <c r="I5" s="22">
        <v>134.1</v>
      </c>
      <c r="J5" s="22">
        <f>I5*G5</f>
        <v>1351727.9999999998</v>
      </c>
    </row>
    <row r="6" spans="1:10" ht="45" x14ac:dyDescent="0.25">
      <c r="A6" s="7">
        <v>2</v>
      </c>
      <c r="B6" s="9" t="s">
        <v>16</v>
      </c>
      <c r="C6" s="8"/>
      <c r="D6" s="7"/>
      <c r="E6" s="8"/>
      <c r="F6" s="8"/>
      <c r="G6" s="7"/>
      <c r="H6" s="140"/>
      <c r="I6" s="22"/>
      <c r="J6" s="22"/>
    </row>
    <row r="7" spans="1:10" x14ac:dyDescent="0.25">
      <c r="A7" s="7"/>
      <c r="B7" s="9" t="s">
        <v>17</v>
      </c>
      <c r="C7" s="8">
        <v>2</v>
      </c>
      <c r="D7" s="7">
        <v>1200</v>
      </c>
      <c r="E7" s="8">
        <v>1.4</v>
      </c>
      <c r="F7" s="8">
        <v>0.25</v>
      </c>
      <c r="G7" s="7">
        <f>F7*E7*D7*C7</f>
        <v>840</v>
      </c>
      <c r="H7" s="140" t="s">
        <v>8</v>
      </c>
      <c r="I7" s="22">
        <v>3529</v>
      </c>
      <c r="J7" s="22">
        <f>I7*G7</f>
        <v>2964360</v>
      </c>
    </row>
    <row r="8" spans="1:10" ht="60" x14ac:dyDescent="0.25">
      <c r="A8" s="7">
        <v>3</v>
      </c>
      <c r="B8" s="9" t="s">
        <v>11</v>
      </c>
      <c r="C8" s="8"/>
      <c r="D8" s="7"/>
      <c r="E8" s="8"/>
      <c r="F8" s="8"/>
      <c r="G8" s="7"/>
      <c r="H8" s="140"/>
      <c r="I8" s="22"/>
      <c r="J8" s="22"/>
    </row>
    <row r="9" spans="1:10" x14ac:dyDescent="0.25">
      <c r="A9" s="7"/>
      <c r="B9" s="7" t="s">
        <v>162</v>
      </c>
      <c r="C9" s="8">
        <v>2</v>
      </c>
      <c r="D9" s="7">
        <v>900</v>
      </c>
      <c r="E9" s="8"/>
      <c r="F9" s="8"/>
      <c r="G9" s="7">
        <f>D9</f>
        <v>900</v>
      </c>
      <c r="H9" s="140" t="s">
        <v>12</v>
      </c>
      <c r="I9" s="22">
        <v>3516</v>
      </c>
      <c r="J9" s="22">
        <f>I9*G9</f>
        <v>3164400</v>
      </c>
    </row>
    <row r="10" spans="1:10" ht="12.75" customHeight="1" x14ac:dyDescent="0.25">
      <c r="A10" s="7"/>
      <c r="B10" s="7" t="s">
        <v>163</v>
      </c>
      <c r="C10" s="8">
        <v>2</v>
      </c>
      <c r="D10" s="7">
        <v>300</v>
      </c>
      <c r="E10" s="8"/>
      <c r="F10" s="8"/>
      <c r="G10" s="7">
        <f>D10</f>
        <v>300</v>
      </c>
      <c r="H10" s="140" t="s">
        <v>12</v>
      </c>
      <c r="I10" s="22">
        <v>4845</v>
      </c>
      <c r="J10" s="22">
        <f>I10*G10</f>
        <v>1453500</v>
      </c>
    </row>
    <row r="11" spans="1:10" ht="43.5" customHeight="1" x14ac:dyDescent="0.25">
      <c r="A11" s="10">
        <v>4</v>
      </c>
      <c r="B11" s="9" t="s">
        <v>15</v>
      </c>
      <c r="C11" s="8"/>
      <c r="D11" s="7"/>
      <c r="E11" s="19"/>
      <c r="F11" s="19"/>
      <c r="G11" s="7"/>
      <c r="H11" s="140"/>
      <c r="I11" s="22"/>
      <c r="J11" s="22"/>
    </row>
    <row r="12" spans="1:10" x14ac:dyDescent="0.25">
      <c r="A12" s="7"/>
      <c r="B12" s="7" t="s">
        <v>162</v>
      </c>
      <c r="C12" s="8">
        <v>2</v>
      </c>
      <c r="D12" s="7">
        <v>900</v>
      </c>
      <c r="E12" s="149">
        <v>1.8</v>
      </c>
      <c r="F12" s="149"/>
      <c r="G12" s="7">
        <f>E12*D12*C12</f>
        <v>3240</v>
      </c>
      <c r="H12" s="140" t="s">
        <v>14</v>
      </c>
      <c r="I12" s="22">
        <v>625</v>
      </c>
      <c r="J12" s="22">
        <f>I12*G12</f>
        <v>2025000</v>
      </c>
    </row>
    <row r="13" spans="1:10" x14ac:dyDescent="0.25">
      <c r="A13" s="7"/>
      <c r="B13" s="7" t="s">
        <v>163</v>
      </c>
      <c r="C13" s="8">
        <v>2</v>
      </c>
      <c r="D13" s="7">
        <v>300</v>
      </c>
      <c r="E13" s="149">
        <v>2.5</v>
      </c>
      <c r="F13" s="149"/>
      <c r="G13" s="7">
        <f>E13*D13*C13</f>
        <v>1500</v>
      </c>
      <c r="H13" s="140" t="s">
        <v>14</v>
      </c>
      <c r="I13" s="22">
        <v>625</v>
      </c>
      <c r="J13" s="22">
        <f>I13*G13</f>
        <v>937500</v>
      </c>
    </row>
    <row r="14" spans="1:10" ht="60" x14ac:dyDescent="0.25">
      <c r="A14" s="7">
        <v>5</v>
      </c>
      <c r="B14" s="9" t="s">
        <v>18</v>
      </c>
      <c r="C14" s="8"/>
      <c r="D14" s="7"/>
      <c r="E14" s="8"/>
      <c r="F14" s="8"/>
      <c r="G14" s="7"/>
      <c r="H14" s="140"/>
      <c r="I14" s="22"/>
      <c r="J14" s="22">
        <f>I14*G14</f>
        <v>0</v>
      </c>
    </row>
    <row r="15" spans="1:10" ht="30" x14ac:dyDescent="0.25">
      <c r="A15" s="7"/>
      <c r="B15" s="9" t="s">
        <v>19</v>
      </c>
      <c r="C15" s="8">
        <v>80</v>
      </c>
      <c r="D15" s="7"/>
      <c r="E15" s="8"/>
      <c r="F15" s="8"/>
      <c r="G15" s="7">
        <f>C15</f>
        <v>80</v>
      </c>
      <c r="H15" s="140" t="s">
        <v>20</v>
      </c>
      <c r="I15" s="22">
        <v>6149</v>
      </c>
      <c r="J15" s="22">
        <f>I15*G15</f>
        <v>491920</v>
      </c>
    </row>
    <row r="16" spans="1:10" ht="180" x14ac:dyDescent="0.25">
      <c r="A16" s="7">
        <v>6</v>
      </c>
      <c r="B16" s="9" t="s">
        <v>13</v>
      </c>
      <c r="C16" s="8"/>
      <c r="D16" s="7"/>
      <c r="E16" s="8"/>
      <c r="F16" s="8"/>
      <c r="G16" s="7"/>
      <c r="H16" s="140"/>
      <c r="I16" s="22"/>
      <c r="J16" s="22"/>
    </row>
    <row r="17" spans="1:10" x14ac:dyDescent="0.25">
      <c r="A17" s="7"/>
      <c r="B17" s="9" t="s">
        <v>77</v>
      </c>
      <c r="C17" s="8">
        <v>6</v>
      </c>
      <c r="D17" s="7"/>
      <c r="E17" s="8"/>
      <c r="F17" s="8"/>
      <c r="G17" s="7">
        <f>C17</f>
        <v>6</v>
      </c>
      <c r="H17" s="140" t="s">
        <v>20</v>
      </c>
      <c r="I17" s="22">
        <v>19683</v>
      </c>
      <c r="J17" s="22">
        <f>I17*G17</f>
        <v>118098</v>
      </c>
    </row>
    <row r="18" spans="1:10" x14ac:dyDescent="0.25">
      <c r="A18" s="7"/>
      <c r="B18" s="26" t="s">
        <v>95</v>
      </c>
      <c r="C18" s="143"/>
      <c r="D18" s="4"/>
      <c r="E18" s="143"/>
      <c r="F18" s="143"/>
      <c r="G18" s="4"/>
      <c r="H18" s="143"/>
      <c r="I18" s="42"/>
      <c r="J18" s="42">
        <f>SUM(J4:J17)</f>
        <v>12506506</v>
      </c>
    </row>
  </sheetData>
  <mergeCells count="3">
    <mergeCell ref="E12:F12"/>
    <mergeCell ref="E13:F13"/>
    <mergeCell ref="A2:J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4"/>
  <sheetViews>
    <sheetView topLeftCell="A31" workbookViewId="0">
      <selection activeCell="J54" sqref="J54"/>
    </sheetView>
  </sheetViews>
  <sheetFormatPr defaultRowHeight="15" x14ac:dyDescent="0.25"/>
  <cols>
    <col min="1" max="1" width="5.140625" style="5" bestFit="1" customWidth="1"/>
    <col min="2" max="2" width="36.28515625" style="5" customWidth="1"/>
    <col min="3" max="3" width="8" style="44" bestFit="1" customWidth="1"/>
    <col min="4" max="4" width="7.5703125" style="44" bestFit="1" customWidth="1"/>
    <col min="5" max="6" width="4.5703125" style="44" bestFit="1" customWidth="1"/>
    <col min="7" max="7" width="8.7109375" style="44" bestFit="1" customWidth="1"/>
    <col min="8" max="8" width="7.5703125" style="44" bestFit="1" customWidth="1"/>
    <col min="9" max="9" width="4.5703125" style="44" bestFit="1" customWidth="1"/>
    <col min="10" max="10" width="10.5703125" style="44" bestFit="1" customWidth="1"/>
    <col min="11" max="16384" width="9.140625" style="5"/>
  </cols>
  <sheetData>
    <row r="2" spans="1:10" ht="48" customHeight="1" x14ac:dyDescent="0.25">
      <c r="A2" s="156" t="s">
        <v>115</v>
      </c>
      <c r="B2" s="157"/>
      <c r="C2" s="157"/>
      <c r="D2" s="157"/>
      <c r="E2" s="157"/>
      <c r="F2" s="157"/>
      <c r="G2" s="157"/>
      <c r="H2" s="157"/>
      <c r="I2" s="157"/>
      <c r="J2" s="158"/>
    </row>
    <row r="3" spans="1:10" x14ac:dyDescent="0.25">
      <c r="A3" s="27" t="s">
        <v>25</v>
      </c>
      <c r="B3" s="27" t="s">
        <v>26</v>
      </c>
      <c r="C3" s="154" t="s">
        <v>27</v>
      </c>
      <c r="D3" s="155"/>
      <c r="E3" s="155"/>
      <c r="F3" s="155"/>
      <c r="G3" s="116"/>
      <c r="H3" s="117" t="s">
        <v>28</v>
      </c>
      <c r="I3" s="117" t="s">
        <v>29</v>
      </c>
      <c r="J3" s="117" t="s">
        <v>6</v>
      </c>
    </row>
    <row r="4" spans="1:10" x14ac:dyDescent="0.25">
      <c r="A4" s="102"/>
      <c r="B4" s="102"/>
      <c r="C4" s="118" t="s">
        <v>30</v>
      </c>
      <c r="D4" s="118" t="s">
        <v>31</v>
      </c>
      <c r="E4" s="118" t="s">
        <v>32</v>
      </c>
      <c r="F4" s="118" t="s">
        <v>33</v>
      </c>
      <c r="G4" s="118" t="s">
        <v>4</v>
      </c>
      <c r="H4" s="119"/>
      <c r="I4" s="119"/>
      <c r="J4" s="119"/>
    </row>
    <row r="5" spans="1:10" ht="135" x14ac:dyDescent="0.25">
      <c r="A5" s="151">
        <v>1</v>
      </c>
      <c r="B5" s="9" t="s">
        <v>71</v>
      </c>
      <c r="C5" s="22"/>
      <c r="D5" s="22"/>
      <c r="E5" s="22"/>
      <c r="F5" s="22"/>
      <c r="G5" s="22"/>
      <c r="H5" s="22"/>
      <c r="I5" s="22"/>
      <c r="J5" s="22"/>
    </row>
    <row r="6" spans="1:10" x14ac:dyDescent="0.25">
      <c r="A6" s="153"/>
      <c r="B6" s="7" t="s">
        <v>72</v>
      </c>
      <c r="C6" s="28">
        <v>2</v>
      </c>
      <c r="D6" s="28">
        <v>1200</v>
      </c>
      <c r="E6" s="28">
        <v>1</v>
      </c>
      <c r="F6" s="28">
        <v>1.2</v>
      </c>
      <c r="G6" s="28">
        <f>F6*E6*D6*C6</f>
        <v>2880</v>
      </c>
      <c r="H6" s="28">
        <v>202</v>
      </c>
      <c r="I6" s="28" t="s">
        <v>8</v>
      </c>
      <c r="J6" s="28">
        <f>H6*G6</f>
        <v>581760</v>
      </c>
    </row>
    <row r="7" spans="1:10" x14ac:dyDescent="0.25">
      <c r="A7" s="7"/>
      <c r="B7" s="7"/>
      <c r="C7" s="43"/>
      <c r="D7" s="43"/>
      <c r="E7" s="43"/>
      <c r="F7" s="43"/>
      <c r="G7" s="28"/>
      <c r="H7" s="43"/>
      <c r="I7" s="43"/>
      <c r="J7" s="28"/>
    </row>
    <row r="8" spans="1:10" ht="60" x14ac:dyDescent="0.25">
      <c r="A8" s="151">
        <v>2</v>
      </c>
      <c r="B8" s="9" t="s">
        <v>70</v>
      </c>
      <c r="C8" s="43"/>
      <c r="D8" s="43"/>
      <c r="E8" s="43"/>
      <c r="F8" s="43"/>
      <c r="G8" s="28"/>
      <c r="H8" s="43"/>
      <c r="I8" s="43"/>
      <c r="J8" s="28"/>
    </row>
    <row r="9" spans="1:10" x14ac:dyDescent="0.25">
      <c r="A9" s="153"/>
      <c r="B9" s="7" t="s">
        <v>73</v>
      </c>
      <c r="C9" s="103">
        <v>2</v>
      </c>
      <c r="D9" s="103">
        <v>1200</v>
      </c>
      <c r="E9" s="103">
        <v>1</v>
      </c>
      <c r="F9" s="29">
        <v>0.1</v>
      </c>
      <c r="G9" s="28">
        <f t="shared" ref="G9:G15" si="0">F9*E9*D9*C9</f>
        <v>240</v>
      </c>
      <c r="H9" s="29">
        <v>628</v>
      </c>
      <c r="I9" s="29" t="s">
        <v>8</v>
      </c>
      <c r="J9" s="28">
        <f>H9*G9</f>
        <v>150720</v>
      </c>
    </row>
    <row r="10" spans="1:10" x14ac:dyDescent="0.25">
      <c r="A10" s="7"/>
      <c r="B10" s="7"/>
      <c r="C10" s="22"/>
      <c r="D10" s="22"/>
      <c r="E10" s="22"/>
      <c r="F10" s="22"/>
      <c r="G10" s="28"/>
      <c r="H10" s="22"/>
      <c r="I10" s="22"/>
      <c r="J10" s="22"/>
    </row>
    <row r="11" spans="1:10" ht="67.5" customHeight="1" x14ac:dyDescent="0.25">
      <c r="A11" s="151">
        <v>3</v>
      </c>
      <c r="B11" s="9" t="s">
        <v>34</v>
      </c>
      <c r="C11" s="22"/>
      <c r="D11" s="22"/>
      <c r="E11" s="22"/>
      <c r="F11" s="22"/>
      <c r="G11" s="28"/>
      <c r="H11" s="22"/>
      <c r="I11" s="22"/>
      <c r="J11" s="22"/>
    </row>
    <row r="12" spans="1:10" x14ac:dyDescent="0.25">
      <c r="A12" s="152"/>
      <c r="B12" s="30" t="s">
        <v>35</v>
      </c>
      <c r="C12" s="105">
        <v>2</v>
      </c>
      <c r="D12" s="120">
        <v>1200</v>
      </c>
      <c r="E12" s="120">
        <v>0.7</v>
      </c>
      <c r="F12" s="120">
        <v>0.15</v>
      </c>
      <c r="G12" s="28">
        <f t="shared" si="0"/>
        <v>252</v>
      </c>
      <c r="H12" s="105"/>
      <c r="I12" s="105"/>
      <c r="J12" s="105"/>
    </row>
    <row r="13" spans="1:10" x14ac:dyDescent="0.25">
      <c r="A13" s="152"/>
      <c r="B13" s="30" t="s">
        <v>36</v>
      </c>
      <c r="C13" s="105">
        <v>4</v>
      </c>
      <c r="D13" s="120">
        <v>1200</v>
      </c>
      <c r="E13" s="120">
        <v>0.15</v>
      </c>
      <c r="F13" s="120">
        <v>0.5</v>
      </c>
      <c r="G13" s="28">
        <f t="shared" si="0"/>
        <v>360</v>
      </c>
      <c r="H13" s="105"/>
      <c r="I13" s="105"/>
      <c r="J13" s="105"/>
    </row>
    <row r="14" spans="1:10" x14ac:dyDescent="0.25">
      <c r="A14" s="152"/>
      <c r="B14" s="104" t="s">
        <v>37</v>
      </c>
      <c r="C14" s="105">
        <v>2</v>
      </c>
      <c r="D14" s="120">
        <v>1200</v>
      </c>
      <c r="E14" s="120">
        <v>0.1</v>
      </c>
      <c r="F14" s="120">
        <v>0.5</v>
      </c>
      <c r="G14" s="28">
        <f t="shared" si="0"/>
        <v>120</v>
      </c>
      <c r="H14" s="105"/>
      <c r="I14" s="105"/>
      <c r="J14" s="105"/>
    </row>
    <row r="15" spans="1:10" x14ac:dyDescent="0.25">
      <c r="A15" s="152"/>
      <c r="B15" s="38" t="s">
        <v>38</v>
      </c>
      <c r="C15" s="120">
        <v>2</v>
      </c>
      <c r="D15" s="120">
        <v>1200</v>
      </c>
      <c r="E15" s="120">
        <v>1</v>
      </c>
      <c r="F15" s="120">
        <v>0.1</v>
      </c>
      <c r="G15" s="28">
        <f t="shared" si="0"/>
        <v>240</v>
      </c>
      <c r="H15" s="105"/>
      <c r="I15" s="105"/>
      <c r="J15" s="105"/>
    </row>
    <row r="16" spans="1:10" x14ac:dyDescent="0.25">
      <c r="A16" s="153"/>
      <c r="B16" s="30" t="s">
        <v>39</v>
      </c>
      <c r="C16" s="105"/>
      <c r="D16" s="105"/>
      <c r="E16" s="105"/>
      <c r="F16" s="105"/>
      <c r="G16" s="28">
        <f>SUM(G12:G15)</f>
        <v>972</v>
      </c>
      <c r="H16" s="105">
        <v>4728</v>
      </c>
      <c r="I16" s="105" t="s">
        <v>8</v>
      </c>
      <c r="J16" s="105">
        <f>H16*G16</f>
        <v>4595616</v>
      </c>
    </row>
    <row r="17" spans="1:10" x14ac:dyDescent="0.25">
      <c r="A17" s="7"/>
      <c r="B17" s="7"/>
      <c r="C17" s="22"/>
      <c r="D17" s="22"/>
      <c r="E17" s="22"/>
      <c r="F17" s="22"/>
      <c r="G17" s="22"/>
      <c r="H17" s="22"/>
      <c r="I17" s="22"/>
      <c r="J17" s="22"/>
    </row>
    <row r="18" spans="1:10" ht="90" x14ac:dyDescent="0.25">
      <c r="A18" s="151">
        <v>4</v>
      </c>
      <c r="B18" s="31" t="s">
        <v>75</v>
      </c>
      <c r="C18" s="120"/>
      <c r="D18" s="120"/>
      <c r="E18" s="120"/>
      <c r="F18" s="120"/>
      <c r="G18" s="105"/>
      <c r="H18" s="114"/>
      <c r="I18" s="114"/>
      <c r="J18" s="114"/>
    </row>
    <row r="19" spans="1:10" x14ac:dyDescent="0.25">
      <c r="A19" s="152"/>
      <c r="B19" s="106" t="s">
        <v>40</v>
      </c>
      <c r="C19" s="120"/>
      <c r="D19" s="120"/>
      <c r="E19" s="120"/>
      <c r="F19" s="120"/>
      <c r="G19" s="105"/>
      <c r="H19" s="114"/>
      <c r="I19" s="114"/>
      <c r="J19" s="114"/>
    </row>
    <row r="20" spans="1:10" x14ac:dyDescent="0.25">
      <c r="A20" s="152"/>
      <c r="B20" s="107" t="s">
        <v>41</v>
      </c>
      <c r="C20" s="120"/>
      <c r="D20" s="120"/>
      <c r="E20" s="120"/>
      <c r="F20" s="120"/>
      <c r="G20" s="105"/>
      <c r="H20" s="114"/>
      <c r="I20" s="114"/>
      <c r="J20" s="114"/>
    </row>
    <row r="21" spans="1:10" x14ac:dyDescent="0.25">
      <c r="A21" s="152"/>
      <c r="B21" s="108" t="s">
        <v>42</v>
      </c>
      <c r="C21" s="120"/>
      <c r="D21" s="120"/>
      <c r="E21" s="120"/>
      <c r="F21" s="120"/>
      <c r="G21" s="105"/>
      <c r="H21" s="114"/>
      <c r="I21" s="114"/>
      <c r="J21" s="114"/>
    </row>
    <row r="22" spans="1:10" x14ac:dyDescent="0.25">
      <c r="A22" s="152"/>
      <c r="B22" s="109" t="s">
        <v>43</v>
      </c>
      <c r="C22" s="120" t="s">
        <v>44</v>
      </c>
      <c r="D22" s="120">
        <v>1.05</v>
      </c>
      <c r="E22" s="120"/>
      <c r="F22" s="120">
        <v>0.495</v>
      </c>
      <c r="G22" s="105">
        <f>F22*D22*12000</f>
        <v>6237.0000000000009</v>
      </c>
      <c r="H22" s="114"/>
      <c r="I22" s="114"/>
      <c r="J22" s="114"/>
    </row>
    <row r="23" spans="1:10" x14ac:dyDescent="0.25">
      <c r="A23" s="152"/>
      <c r="B23" s="110" t="s">
        <v>45</v>
      </c>
      <c r="C23" s="120">
        <v>3</v>
      </c>
      <c r="D23" s="120">
        <v>1200</v>
      </c>
      <c r="E23" s="120"/>
      <c r="F23" s="120">
        <v>0.495</v>
      </c>
      <c r="G23" s="105">
        <f>F23*C23*D23</f>
        <v>1781.9999999999998</v>
      </c>
      <c r="H23" s="114"/>
      <c r="I23" s="114"/>
      <c r="J23" s="114"/>
    </row>
    <row r="24" spans="1:10" x14ac:dyDescent="0.25">
      <c r="A24" s="152"/>
      <c r="B24" s="111" t="s">
        <v>46</v>
      </c>
      <c r="C24" s="120"/>
      <c r="D24" s="120"/>
      <c r="E24" s="120"/>
      <c r="F24" s="120"/>
      <c r="G24" s="105"/>
      <c r="H24" s="114"/>
      <c r="I24" s="114"/>
      <c r="J24" s="114"/>
    </row>
    <row r="25" spans="1:10" ht="30" x14ac:dyDescent="0.25">
      <c r="A25" s="152"/>
      <c r="B25" s="109" t="s">
        <v>43</v>
      </c>
      <c r="C25" s="120" t="s">
        <v>47</v>
      </c>
      <c r="D25" s="120">
        <v>0.95</v>
      </c>
      <c r="E25" s="120"/>
      <c r="F25" s="120">
        <v>0.495</v>
      </c>
      <c r="G25" s="105">
        <f>F25*D25*24000</f>
        <v>11286</v>
      </c>
      <c r="H25" s="114"/>
      <c r="I25" s="114"/>
      <c r="J25" s="114"/>
    </row>
    <row r="26" spans="1:10" x14ac:dyDescent="0.25">
      <c r="A26" s="152"/>
      <c r="B26" s="110" t="s">
        <v>45</v>
      </c>
      <c r="C26" s="120" t="s">
        <v>48</v>
      </c>
      <c r="D26" s="120">
        <v>1200</v>
      </c>
      <c r="E26" s="120"/>
      <c r="F26" s="120">
        <v>0.495</v>
      </c>
      <c r="G26" s="105">
        <f>F26*D26*6</f>
        <v>3564</v>
      </c>
      <c r="H26" s="114"/>
      <c r="I26" s="114"/>
      <c r="J26" s="114"/>
    </row>
    <row r="27" spans="1:10" x14ac:dyDescent="0.25">
      <c r="A27" s="152"/>
      <c r="B27" s="112" t="s">
        <v>49</v>
      </c>
      <c r="C27" s="120"/>
      <c r="D27" s="120"/>
      <c r="E27" s="120"/>
      <c r="F27" s="120"/>
      <c r="G27" s="105"/>
      <c r="H27" s="114"/>
      <c r="I27" s="114"/>
      <c r="J27" s="114"/>
    </row>
    <row r="28" spans="1:10" x14ac:dyDescent="0.25">
      <c r="A28" s="152"/>
      <c r="B28" s="107" t="s">
        <v>50</v>
      </c>
      <c r="C28" s="120">
        <v>6000</v>
      </c>
      <c r="D28" s="120">
        <v>0.45</v>
      </c>
      <c r="E28" s="120"/>
      <c r="F28" s="120">
        <v>0.495</v>
      </c>
      <c r="G28" s="105">
        <f>F28*C28*D28</f>
        <v>1336.5</v>
      </c>
      <c r="H28" s="114"/>
      <c r="I28" s="114"/>
      <c r="J28" s="114"/>
    </row>
    <row r="29" spans="1:10" x14ac:dyDescent="0.25">
      <c r="A29" s="152"/>
      <c r="B29" s="110" t="s">
        <v>51</v>
      </c>
      <c r="C29" s="120">
        <v>2</v>
      </c>
      <c r="D29" s="120">
        <v>1200</v>
      </c>
      <c r="E29" s="120"/>
      <c r="F29" s="120">
        <v>0.495</v>
      </c>
      <c r="G29" s="105">
        <f>F29*C29*D29</f>
        <v>1188</v>
      </c>
      <c r="H29" s="114"/>
      <c r="I29" s="114"/>
      <c r="J29" s="114"/>
    </row>
    <row r="30" spans="1:10" ht="30" x14ac:dyDescent="0.25">
      <c r="A30" s="152"/>
      <c r="B30" s="112" t="s">
        <v>52</v>
      </c>
      <c r="C30" s="120"/>
      <c r="D30" s="120"/>
      <c r="E30" s="120"/>
      <c r="F30" s="120"/>
      <c r="G30" s="105"/>
      <c r="H30" s="115"/>
      <c r="I30" s="115"/>
      <c r="J30" s="115"/>
    </row>
    <row r="31" spans="1:10" ht="30" x14ac:dyDescent="0.25">
      <c r="A31" s="152"/>
      <c r="B31" s="110" t="s">
        <v>53</v>
      </c>
      <c r="C31" s="121" t="s">
        <v>54</v>
      </c>
      <c r="D31" s="120">
        <v>0.55000000000000004</v>
      </c>
      <c r="E31" s="120"/>
      <c r="F31" s="120">
        <v>0.61699999999999999</v>
      </c>
      <c r="G31" s="105">
        <f>F31*D31*24000</f>
        <v>8144.4000000000005</v>
      </c>
      <c r="H31" s="115"/>
      <c r="I31" s="115"/>
      <c r="J31" s="115"/>
    </row>
    <row r="32" spans="1:10" ht="30" x14ac:dyDescent="0.25">
      <c r="A32" s="152"/>
      <c r="B32" s="110" t="s">
        <v>55</v>
      </c>
      <c r="C32" s="120" t="s">
        <v>56</v>
      </c>
      <c r="D32" s="120">
        <v>1200</v>
      </c>
      <c r="E32" s="120"/>
      <c r="F32" s="120">
        <v>0.39500000000000002</v>
      </c>
      <c r="G32" s="105">
        <f>F32*D32*16</f>
        <v>7584</v>
      </c>
      <c r="H32" s="115"/>
      <c r="I32" s="115"/>
      <c r="J32" s="115"/>
    </row>
    <row r="33" spans="1:10" x14ac:dyDescent="0.25">
      <c r="A33" s="153"/>
      <c r="B33" s="32" t="s">
        <v>57</v>
      </c>
      <c r="C33" s="120"/>
      <c r="D33" s="120"/>
      <c r="E33" s="120"/>
      <c r="F33" s="120"/>
      <c r="G33" s="105">
        <f>SUM(G22:G32)</f>
        <v>41121.9</v>
      </c>
      <c r="H33" s="105">
        <v>60</v>
      </c>
      <c r="I33" s="105" t="s">
        <v>58</v>
      </c>
      <c r="J33" s="105">
        <f>H33*G33</f>
        <v>2467314</v>
      </c>
    </row>
    <row r="34" spans="1:10" x14ac:dyDescent="0.25">
      <c r="A34" s="7"/>
      <c r="B34" s="7"/>
      <c r="C34" s="22"/>
      <c r="D34" s="22"/>
      <c r="E34" s="22"/>
      <c r="F34" s="22"/>
      <c r="G34" s="22"/>
      <c r="H34" s="22"/>
      <c r="I34" s="22"/>
      <c r="J34" s="22"/>
    </row>
    <row r="35" spans="1:10" ht="75" x14ac:dyDescent="0.25">
      <c r="A35" s="151">
        <v>5</v>
      </c>
      <c r="B35" s="33" t="s">
        <v>76</v>
      </c>
      <c r="C35" s="120"/>
      <c r="D35" s="120"/>
      <c r="E35" s="120"/>
      <c r="F35" s="120"/>
      <c r="G35" s="105"/>
      <c r="H35" s="105"/>
      <c r="I35" s="105"/>
      <c r="J35" s="105"/>
    </row>
    <row r="36" spans="1:10" x14ac:dyDescent="0.25">
      <c r="A36" s="152"/>
      <c r="B36" s="32" t="s">
        <v>59</v>
      </c>
      <c r="C36" s="120">
        <v>2</v>
      </c>
      <c r="D36" s="120">
        <v>1200</v>
      </c>
      <c r="E36" s="120">
        <v>0.5</v>
      </c>
      <c r="F36" s="120"/>
      <c r="G36" s="105">
        <f>E36*D36*C36</f>
        <v>1200</v>
      </c>
      <c r="H36" s="105"/>
      <c r="I36" s="105"/>
      <c r="J36" s="105"/>
    </row>
    <row r="37" spans="1:10" x14ac:dyDescent="0.25">
      <c r="A37" s="152"/>
      <c r="B37" s="32" t="s">
        <v>60</v>
      </c>
      <c r="C37" s="120">
        <v>2</v>
      </c>
      <c r="D37" s="120">
        <v>1200</v>
      </c>
      <c r="E37" s="120">
        <v>0.5</v>
      </c>
      <c r="F37" s="120"/>
      <c r="G37" s="105">
        <f>E37*D37*C37</f>
        <v>1200</v>
      </c>
      <c r="H37" s="105"/>
      <c r="I37" s="105"/>
      <c r="J37" s="105"/>
    </row>
    <row r="38" spans="1:10" x14ac:dyDescent="0.25">
      <c r="A38" s="152"/>
      <c r="B38" s="32" t="s">
        <v>61</v>
      </c>
      <c r="C38" s="120">
        <v>2</v>
      </c>
      <c r="D38" s="120">
        <v>1200</v>
      </c>
      <c r="E38" s="120">
        <v>0.15</v>
      </c>
      <c r="F38" s="120"/>
      <c r="G38" s="105">
        <f>E38*D38*C38</f>
        <v>360</v>
      </c>
      <c r="H38" s="105"/>
      <c r="I38" s="105"/>
      <c r="J38" s="105"/>
    </row>
    <row r="39" spans="1:10" x14ac:dyDescent="0.25">
      <c r="A39" s="152"/>
      <c r="B39" s="113" t="s">
        <v>62</v>
      </c>
      <c r="C39" s="120">
        <v>2</v>
      </c>
      <c r="D39" s="120">
        <v>1200</v>
      </c>
      <c r="E39" s="120">
        <v>0.5</v>
      </c>
      <c r="F39" s="120"/>
      <c r="G39" s="105">
        <f>E39*D39*C39</f>
        <v>1200</v>
      </c>
      <c r="H39" s="105"/>
      <c r="I39" s="105"/>
      <c r="J39" s="105"/>
    </row>
    <row r="40" spans="1:10" x14ac:dyDescent="0.25">
      <c r="A40" s="152"/>
      <c r="B40" s="113" t="s">
        <v>38</v>
      </c>
      <c r="C40" s="120">
        <v>2</v>
      </c>
      <c r="D40" s="120">
        <v>1200</v>
      </c>
      <c r="E40" s="120">
        <v>0.1</v>
      </c>
      <c r="F40" s="120"/>
      <c r="G40" s="105">
        <f>E40*D40*C40</f>
        <v>240</v>
      </c>
      <c r="H40" s="105"/>
      <c r="I40" s="105"/>
      <c r="J40" s="105"/>
    </row>
    <row r="41" spans="1:10" x14ac:dyDescent="0.25">
      <c r="A41" s="153"/>
      <c r="B41" s="32" t="s">
        <v>63</v>
      </c>
      <c r="C41" s="105"/>
      <c r="D41" s="105"/>
      <c r="E41" s="105"/>
      <c r="F41" s="105"/>
      <c r="G41" s="105">
        <f>SUM(G36:G40)</f>
        <v>4200</v>
      </c>
      <c r="H41" s="105">
        <v>138</v>
      </c>
      <c r="I41" s="105" t="s">
        <v>161</v>
      </c>
      <c r="J41" s="105">
        <f>H41*G41</f>
        <v>579600</v>
      </c>
    </row>
    <row r="42" spans="1:10" x14ac:dyDescent="0.25">
      <c r="A42" s="7"/>
      <c r="B42" s="7"/>
      <c r="C42" s="22"/>
      <c r="D42" s="22"/>
      <c r="E42" s="22"/>
      <c r="F42" s="22"/>
      <c r="G42" s="22"/>
      <c r="H42" s="22"/>
      <c r="I42" s="22"/>
      <c r="J42" s="22"/>
    </row>
    <row r="43" spans="1:10" ht="45" x14ac:dyDescent="0.25">
      <c r="A43" s="7">
        <v>6</v>
      </c>
      <c r="B43" s="34" t="s">
        <v>64</v>
      </c>
      <c r="C43" s="105"/>
      <c r="D43" s="105"/>
      <c r="E43" s="105"/>
      <c r="F43" s="105"/>
      <c r="G43" s="105"/>
      <c r="H43" s="105"/>
      <c r="I43" s="105"/>
      <c r="J43" s="105"/>
    </row>
    <row r="44" spans="1:10" x14ac:dyDescent="0.25">
      <c r="A44" s="7"/>
      <c r="B44" s="35"/>
      <c r="C44" s="105">
        <v>2</v>
      </c>
      <c r="D44" s="105">
        <v>1200</v>
      </c>
      <c r="E44" s="105">
        <v>0.15</v>
      </c>
      <c r="F44" s="105"/>
      <c r="G44" s="105">
        <f>E44*D44*C44</f>
        <v>360</v>
      </c>
      <c r="H44" s="105">
        <v>131</v>
      </c>
      <c r="I44" s="122" t="s">
        <v>65</v>
      </c>
      <c r="J44" s="105">
        <f>H44*G44</f>
        <v>47160</v>
      </c>
    </row>
    <row r="45" spans="1:10" x14ac:dyDescent="0.25">
      <c r="A45" s="7"/>
      <c r="B45" s="7"/>
      <c r="C45" s="22"/>
      <c r="D45" s="22"/>
      <c r="E45" s="22"/>
      <c r="F45" s="22"/>
      <c r="G45" s="22"/>
      <c r="H45" s="22"/>
      <c r="I45" s="22"/>
      <c r="J45" s="22"/>
    </row>
    <row r="46" spans="1:10" x14ac:dyDescent="0.25">
      <c r="A46" s="159">
        <v>7</v>
      </c>
      <c r="B46" s="36" t="s">
        <v>66</v>
      </c>
      <c r="C46" s="163"/>
      <c r="D46" s="163"/>
      <c r="E46" s="163"/>
      <c r="F46" s="162"/>
      <c r="G46" s="162"/>
      <c r="H46" s="162"/>
      <c r="I46" s="162"/>
      <c r="J46" s="162"/>
    </row>
    <row r="47" spans="1:10" x14ac:dyDescent="0.25">
      <c r="A47" s="160"/>
      <c r="B47" s="164" t="s">
        <v>67</v>
      </c>
      <c r="C47" s="163"/>
      <c r="D47" s="163"/>
      <c r="E47" s="163"/>
      <c r="F47" s="162"/>
      <c r="G47" s="162"/>
      <c r="H47" s="162"/>
      <c r="I47" s="162"/>
      <c r="J47" s="162"/>
    </row>
    <row r="48" spans="1:10" x14ac:dyDescent="0.25">
      <c r="A48" s="160"/>
      <c r="B48" s="165"/>
      <c r="C48" s="163"/>
      <c r="D48" s="163"/>
      <c r="E48" s="163"/>
      <c r="F48" s="162"/>
      <c r="G48" s="162"/>
      <c r="H48" s="162"/>
      <c r="I48" s="162"/>
      <c r="J48" s="162"/>
    </row>
    <row r="49" spans="1:10" x14ac:dyDescent="0.25">
      <c r="A49" s="160"/>
      <c r="B49" s="165"/>
      <c r="C49" s="163"/>
      <c r="D49" s="163"/>
      <c r="E49" s="163"/>
      <c r="F49" s="162"/>
      <c r="G49" s="162"/>
      <c r="H49" s="162"/>
      <c r="I49" s="162"/>
      <c r="J49" s="162"/>
    </row>
    <row r="50" spans="1:10" x14ac:dyDescent="0.25">
      <c r="A50" s="160"/>
      <c r="B50" s="165"/>
      <c r="C50" s="163"/>
      <c r="D50" s="163"/>
      <c r="E50" s="163"/>
      <c r="F50" s="162"/>
      <c r="G50" s="162"/>
      <c r="H50" s="162"/>
      <c r="I50" s="162"/>
      <c r="J50" s="162"/>
    </row>
    <row r="51" spans="1:10" x14ac:dyDescent="0.25">
      <c r="A51" s="160"/>
      <c r="B51" s="32" t="s">
        <v>68</v>
      </c>
      <c r="C51" s="123"/>
      <c r="D51" s="123"/>
      <c r="E51" s="123"/>
      <c r="F51" s="105"/>
      <c r="G51" s="105"/>
      <c r="H51" s="105"/>
      <c r="I51" s="105"/>
      <c r="J51" s="105"/>
    </row>
    <row r="52" spans="1:10" x14ac:dyDescent="0.25">
      <c r="A52" s="161"/>
      <c r="B52" s="37" t="s">
        <v>69</v>
      </c>
      <c r="C52" s="105">
        <v>2</v>
      </c>
      <c r="D52" s="105">
        <v>1200</v>
      </c>
      <c r="E52" s="105">
        <v>1</v>
      </c>
      <c r="F52" s="105">
        <v>0.35</v>
      </c>
      <c r="G52" s="105">
        <f>F52*E52*D52*C52</f>
        <v>840</v>
      </c>
      <c r="H52" s="105">
        <v>1201</v>
      </c>
      <c r="I52" s="105" t="s">
        <v>8</v>
      </c>
      <c r="J52" s="105">
        <f>H52*G52</f>
        <v>1008840</v>
      </c>
    </row>
    <row r="53" spans="1:10" x14ac:dyDescent="0.25">
      <c r="A53" s="7"/>
      <c r="B53" s="7"/>
      <c r="C53" s="22"/>
      <c r="D53" s="22"/>
      <c r="E53" s="22"/>
      <c r="F53" s="22"/>
      <c r="G53" s="22"/>
      <c r="H53" s="22"/>
      <c r="I53" s="22"/>
      <c r="J53" s="22"/>
    </row>
    <row r="54" spans="1:10" x14ac:dyDescent="0.25">
      <c r="A54" s="7"/>
      <c r="B54" s="3" t="s">
        <v>74</v>
      </c>
      <c r="C54" s="22"/>
      <c r="D54" s="22"/>
      <c r="E54" s="22"/>
      <c r="F54" s="22"/>
      <c r="G54" s="22"/>
      <c r="H54" s="22"/>
      <c r="I54" s="22"/>
      <c r="J54" s="42">
        <f>SUM(J6:J53)</f>
        <v>9431010</v>
      </c>
    </row>
  </sheetData>
  <mergeCells count="17">
    <mergeCell ref="A46:A52"/>
    <mergeCell ref="J46:J50"/>
    <mergeCell ref="C46:C50"/>
    <mergeCell ref="D46:D50"/>
    <mergeCell ref="B47:B50"/>
    <mergeCell ref="E46:E50"/>
    <mergeCell ref="F46:F50"/>
    <mergeCell ref="G46:G50"/>
    <mergeCell ref="H46:H50"/>
    <mergeCell ref="I46:I50"/>
    <mergeCell ref="A35:A41"/>
    <mergeCell ref="A18:A33"/>
    <mergeCell ref="A11:A16"/>
    <mergeCell ref="C3:F3"/>
    <mergeCell ref="A2:J2"/>
    <mergeCell ref="A8:A9"/>
    <mergeCell ref="A5:A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7"/>
  <sheetViews>
    <sheetView topLeftCell="A13" workbookViewId="0">
      <selection activeCell="E6" sqref="E6"/>
    </sheetView>
  </sheetViews>
  <sheetFormatPr defaultRowHeight="15" x14ac:dyDescent="0.25"/>
  <cols>
    <col min="1" max="1" width="5.140625" style="50" bestFit="1" customWidth="1"/>
    <col min="2" max="2" width="42.28515625" style="25" customWidth="1"/>
    <col min="3" max="3" width="6.42578125" style="67" customWidth="1"/>
    <col min="4" max="4" width="7.5703125" style="67" bestFit="1" customWidth="1"/>
    <col min="5" max="5" width="6.5703125" style="67" bestFit="1" customWidth="1"/>
    <col min="6" max="6" width="7.28515625" style="70" bestFit="1" customWidth="1"/>
    <col min="7" max="7" width="10.28515625" style="70" bestFit="1" customWidth="1"/>
    <col min="8" max="8" width="6.85546875" style="67" customWidth="1"/>
    <col min="9" max="9" width="8.85546875" style="70" customWidth="1"/>
    <col min="10" max="10" width="11.5703125" style="70" bestFit="1" customWidth="1"/>
    <col min="11" max="16384" width="9.140625" style="25"/>
  </cols>
  <sheetData>
    <row r="2" spans="1:10" ht="18.75" x14ac:dyDescent="0.25">
      <c r="A2" s="166" t="s">
        <v>116</v>
      </c>
      <c r="B2" s="166"/>
      <c r="C2" s="166"/>
      <c r="D2" s="166"/>
      <c r="E2" s="166"/>
      <c r="F2" s="166"/>
      <c r="G2" s="166"/>
      <c r="H2" s="166"/>
      <c r="I2" s="166"/>
      <c r="J2" s="166"/>
    </row>
    <row r="3" spans="1:10" s="71" customFormat="1" ht="30" x14ac:dyDescent="0.25">
      <c r="A3" s="45" t="s">
        <v>145</v>
      </c>
      <c r="B3" s="46" t="s">
        <v>0</v>
      </c>
      <c r="C3" s="47" t="s">
        <v>1</v>
      </c>
      <c r="D3" s="47" t="s">
        <v>2</v>
      </c>
      <c r="E3" s="47" t="s">
        <v>3</v>
      </c>
      <c r="F3" s="48" t="s">
        <v>96</v>
      </c>
      <c r="G3" s="47" t="s">
        <v>144</v>
      </c>
      <c r="H3" s="47" t="s">
        <v>5</v>
      </c>
      <c r="I3" s="48" t="s">
        <v>143</v>
      </c>
      <c r="J3" s="49" t="s">
        <v>141</v>
      </c>
    </row>
    <row r="4" spans="1:10" ht="105" x14ac:dyDescent="0.25">
      <c r="A4" s="41">
        <v>1</v>
      </c>
      <c r="B4" s="74" t="s">
        <v>7</v>
      </c>
      <c r="C4" s="54"/>
      <c r="D4" s="54"/>
      <c r="E4" s="54"/>
      <c r="F4" s="22"/>
      <c r="G4" s="22"/>
      <c r="H4" s="54"/>
      <c r="I4" s="22"/>
      <c r="J4" s="22"/>
    </row>
    <row r="5" spans="1:10" x14ac:dyDescent="0.25">
      <c r="A5" s="41"/>
      <c r="B5" s="75" t="s">
        <v>79</v>
      </c>
      <c r="C5" s="54">
        <v>2</v>
      </c>
      <c r="D5" s="54">
        <v>1200</v>
      </c>
      <c r="E5" s="54">
        <v>0.8</v>
      </c>
      <c r="F5" s="22">
        <v>1</v>
      </c>
      <c r="G5" s="22">
        <f>F5*E5*D5*C5</f>
        <v>1920</v>
      </c>
      <c r="H5" s="94" t="s">
        <v>8</v>
      </c>
      <c r="I5" s="22">
        <v>127</v>
      </c>
      <c r="J5" s="22">
        <f>I5*G5</f>
        <v>243840</v>
      </c>
    </row>
    <row r="6" spans="1:10" ht="150" x14ac:dyDescent="0.25">
      <c r="A6" s="41">
        <v>2</v>
      </c>
      <c r="B6" s="74" t="s">
        <v>146</v>
      </c>
      <c r="C6" s="54"/>
      <c r="D6" s="54"/>
      <c r="E6" s="54"/>
      <c r="F6" s="22"/>
      <c r="G6" s="22"/>
      <c r="H6" s="54"/>
      <c r="I6" s="22"/>
      <c r="J6" s="22"/>
    </row>
    <row r="7" spans="1:10" x14ac:dyDescent="0.25">
      <c r="A7" s="41"/>
      <c r="B7" s="75" t="s">
        <v>80</v>
      </c>
      <c r="C7" s="95">
        <v>2</v>
      </c>
      <c r="D7" s="94">
        <v>1200</v>
      </c>
      <c r="E7" s="94">
        <v>0.8</v>
      </c>
      <c r="F7" s="96">
        <v>0.15</v>
      </c>
      <c r="G7" s="96">
        <f>F7*E7*D7*C7</f>
        <v>288</v>
      </c>
      <c r="H7" s="94" t="s">
        <v>8</v>
      </c>
      <c r="I7" s="96">
        <v>128</v>
      </c>
      <c r="J7" s="96">
        <f>I7*G7</f>
        <v>36864</v>
      </c>
    </row>
    <row r="8" spans="1:10" ht="75" x14ac:dyDescent="0.25">
      <c r="A8" s="41">
        <v>3</v>
      </c>
      <c r="B8" s="74" t="s">
        <v>82</v>
      </c>
      <c r="C8" s="54"/>
      <c r="D8" s="54"/>
      <c r="E8" s="54"/>
      <c r="F8" s="22"/>
      <c r="G8" s="22"/>
      <c r="H8" s="54"/>
      <c r="I8" s="22"/>
      <c r="J8" s="22"/>
    </row>
    <row r="9" spans="1:10" x14ac:dyDescent="0.25">
      <c r="A9" s="41"/>
      <c r="B9" s="75" t="s">
        <v>79</v>
      </c>
      <c r="C9" s="54">
        <v>2</v>
      </c>
      <c r="D9" s="54">
        <v>1200</v>
      </c>
      <c r="E9" s="54">
        <v>0.5</v>
      </c>
      <c r="F9" s="22">
        <v>0.8</v>
      </c>
      <c r="G9" s="22">
        <f t="shared" ref="G9:G14" si="0">F9*E9*D9*C9</f>
        <v>960</v>
      </c>
      <c r="H9" s="94" t="s">
        <v>8</v>
      </c>
      <c r="I9" s="22">
        <v>2671</v>
      </c>
      <c r="J9" s="22">
        <f t="shared" ref="J9:J14" si="1">I9*G9</f>
        <v>2564160</v>
      </c>
    </row>
    <row r="10" spans="1:10" x14ac:dyDescent="0.25">
      <c r="A10" s="41"/>
      <c r="B10" s="75" t="s">
        <v>81</v>
      </c>
      <c r="C10" s="54">
        <v>2</v>
      </c>
      <c r="D10" s="54">
        <v>1200</v>
      </c>
      <c r="E10" s="54">
        <v>0.35</v>
      </c>
      <c r="F10" s="22">
        <v>0.5</v>
      </c>
      <c r="G10" s="22">
        <f t="shared" si="0"/>
        <v>420</v>
      </c>
      <c r="H10" s="94" t="s">
        <v>8</v>
      </c>
      <c r="I10" s="22">
        <v>2671</v>
      </c>
      <c r="J10" s="22">
        <f t="shared" si="1"/>
        <v>1121820</v>
      </c>
    </row>
    <row r="11" spans="1:10" x14ac:dyDescent="0.25">
      <c r="A11" s="41"/>
      <c r="B11" s="75" t="s">
        <v>142</v>
      </c>
      <c r="C11" s="54">
        <v>2</v>
      </c>
      <c r="D11" s="54">
        <v>1200</v>
      </c>
      <c r="E11" s="54">
        <v>0.5</v>
      </c>
      <c r="F11" s="22">
        <v>0.8</v>
      </c>
      <c r="G11" s="22">
        <f t="shared" si="0"/>
        <v>960</v>
      </c>
      <c r="H11" s="94" t="s">
        <v>8</v>
      </c>
      <c r="I11" s="22">
        <v>644</v>
      </c>
      <c r="J11" s="22">
        <f t="shared" si="1"/>
        <v>618240</v>
      </c>
    </row>
    <row r="12" spans="1:10" x14ac:dyDescent="0.25">
      <c r="A12" s="41"/>
      <c r="B12" s="76"/>
      <c r="C12" s="54">
        <v>2</v>
      </c>
      <c r="D12" s="54">
        <v>1200</v>
      </c>
      <c r="E12" s="54">
        <v>0.35</v>
      </c>
      <c r="F12" s="22">
        <v>0.5</v>
      </c>
      <c r="G12" s="22">
        <f t="shared" si="0"/>
        <v>420</v>
      </c>
      <c r="H12" s="94" t="s">
        <v>8</v>
      </c>
      <c r="I12" s="22">
        <v>644</v>
      </c>
      <c r="J12" s="22">
        <f t="shared" si="1"/>
        <v>270480</v>
      </c>
    </row>
    <row r="13" spans="1:10" ht="90" x14ac:dyDescent="0.25">
      <c r="A13" s="41">
        <v>4</v>
      </c>
      <c r="B13" s="74" t="s">
        <v>139</v>
      </c>
      <c r="C13" s="54">
        <v>2</v>
      </c>
      <c r="D13" s="54">
        <v>1200</v>
      </c>
      <c r="E13" s="54">
        <v>0.2</v>
      </c>
      <c r="F13" s="54">
        <v>2</v>
      </c>
      <c r="G13" s="54">
        <f t="shared" si="0"/>
        <v>960</v>
      </c>
      <c r="H13" s="93" t="s">
        <v>8</v>
      </c>
      <c r="I13" s="54">
        <v>3154</v>
      </c>
      <c r="J13" s="54">
        <f t="shared" si="1"/>
        <v>3027840</v>
      </c>
    </row>
    <row r="14" spans="1:10" x14ac:dyDescent="0.25">
      <c r="A14" s="41"/>
      <c r="B14" s="74" t="s">
        <v>140</v>
      </c>
      <c r="C14" s="54">
        <v>2</v>
      </c>
      <c r="D14" s="54">
        <v>1200</v>
      </c>
      <c r="E14" s="54">
        <v>0.2</v>
      </c>
      <c r="F14" s="22">
        <v>2</v>
      </c>
      <c r="G14" s="22">
        <f t="shared" si="0"/>
        <v>960</v>
      </c>
      <c r="H14" s="94" t="s">
        <v>8</v>
      </c>
      <c r="I14" s="54">
        <v>857</v>
      </c>
      <c r="J14" s="22">
        <f t="shared" si="1"/>
        <v>822720</v>
      </c>
    </row>
    <row r="15" spans="1:10" ht="105" x14ac:dyDescent="0.25">
      <c r="A15" s="41">
        <v>5</v>
      </c>
      <c r="B15" s="74" t="s">
        <v>83</v>
      </c>
      <c r="C15" s="54"/>
      <c r="D15" s="54"/>
      <c r="E15" s="54"/>
      <c r="F15" s="22"/>
      <c r="G15" s="22"/>
      <c r="H15" s="54"/>
      <c r="I15" s="22"/>
      <c r="J15" s="22"/>
    </row>
    <row r="16" spans="1:10" x14ac:dyDescent="0.25">
      <c r="A16" s="41"/>
      <c r="B16" s="76" t="s">
        <v>117</v>
      </c>
      <c r="C16" s="95">
        <v>2</v>
      </c>
      <c r="D16" s="94">
        <v>1200</v>
      </c>
      <c r="E16" s="94">
        <v>0.35</v>
      </c>
      <c r="F16" s="96">
        <v>0.05</v>
      </c>
      <c r="G16" s="96">
        <f>F16*E16*D16*C16</f>
        <v>41.999999999999993</v>
      </c>
      <c r="H16" s="94" t="s">
        <v>8</v>
      </c>
      <c r="I16" s="96">
        <v>4728</v>
      </c>
      <c r="J16" s="96">
        <f>I16*G16</f>
        <v>198575.99999999997</v>
      </c>
    </row>
    <row r="17" spans="1:10" x14ac:dyDescent="0.25">
      <c r="A17" s="41"/>
      <c r="B17" s="75"/>
      <c r="C17" s="95"/>
      <c r="D17" s="94"/>
      <c r="E17" s="94"/>
      <c r="F17" s="96"/>
      <c r="G17" s="96"/>
      <c r="H17" s="54"/>
      <c r="I17" s="96"/>
      <c r="J17" s="96"/>
    </row>
    <row r="18" spans="1:10" x14ac:dyDescent="0.25">
      <c r="A18" s="72"/>
      <c r="B18" s="73" t="s">
        <v>95</v>
      </c>
      <c r="C18" s="97"/>
      <c r="D18" s="97"/>
      <c r="E18" s="97"/>
      <c r="F18" s="98"/>
      <c r="G18" s="99"/>
      <c r="H18" s="100"/>
      <c r="I18" s="101"/>
      <c r="J18" s="101">
        <f>SUM(J4:J16)</f>
        <v>8904540</v>
      </c>
    </row>
    <row r="27" spans="1:10" x14ac:dyDescent="0.25">
      <c r="G27" s="70" t="s">
        <v>84</v>
      </c>
    </row>
  </sheetData>
  <mergeCells count="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selection activeCell="L4" sqref="L4"/>
    </sheetView>
  </sheetViews>
  <sheetFormatPr defaultRowHeight="15" x14ac:dyDescent="0.25"/>
  <cols>
    <col min="1" max="1" width="9.140625" style="50"/>
    <col min="2" max="2" width="49.5703125" style="5" customWidth="1"/>
    <col min="3" max="3" width="4.5703125" style="5" bestFit="1" customWidth="1"/>
    <col min="4" max="4" width="7.5703125" style="5" bestFit="1" customWidth="1"/>
    <col min="5" max="5" width="6.5703125" style="5" bestFit="1" customWidth="1"/>
    <col min="6" max="6" width="7.28515625" style="5" bestFit="1" customWidth="1"/>
    <col min="7" max="7" width="8.7109375" style="5" bestFit="1" customWidth="1"/>
    <col min="8" max="8" width="6.42578125" style="5" bestFit="1" customWidth="1"/>
    <col min="9" max="9" width="7.5703125" style="5" bestFit="1" customWidth="1"/>
    <col min="10" max="10" width="11.5703125" style="5" bestFit="1" customWidth="1"/>
    <col min="11" max="16384" width="9.140625" style="5"/>
  </cols>
  <sheetData>
    <row r="1" spans="1:10" s="50" customFormat="1" ht="30" x14ac:dyDescent="0.25">
      <c r="A1" s="45" t="s">
        <v>21</v>
      </c>
      <c r="B1" s="46" t="s">
        <v>0</v>
      </c>
      <c r="C1" s="45" t="s">
        <v>1</v>
      </c>
      <c r="D1" s="45" t="s">
        <v>2</v>
      </c>
      <c r="E1" s="45" t="s">
        <v>3</v>
      </c>
      <c r="F1" s="46" t="s">
        <v>22</v>
      </c>
      <c r="G1" s="45" t="s">
        <v>4</v>
      </c>
      <c r="H1" s="45" t="s">
        <v>5</v>
      </c>
      <c r="I1" s="46" t="s">
        <v>23</v>
      </c>
      <c r="J1" s="52" t="s">
        <v>6</v>
      </c>
    </row>
    <row r="2" spans="1:10" ht="31.5" customHeight="1" x14ac:dyDescent="0.25">
      <c r="A2" s="41">
        <v>1</v>
      </c>
      <c r="B2" s="9" t="s">
        <v>86</v>
      </c>
      <c r="C2" s="20"/>
      <c r="D2" s="20"/>
      <c r="E2" s="20"/>
      <c r="F2" s="20"/>
      <c r="G2" s="20"/>
      <c r="H2" s="20"/>
      <c r="I2" s="20"/>
      <c r="J2" s="20"/>
    </row>
    <row r="3" spans="1:10" x14ac:dyDescent="0.25">
      <c r="A3" s="41"/>
      <c r="B3" s="7"/>
      <c r="C3" s="20">
        <v>4</v>
      </c>
      <c r="D3" s="20">
        <v>1200</v>
      </c>
      <c r="E3" s="20">
        <v>1</v>
      </c>
      <c r="F3" s="20">
        <v>0.1</v>
      </c>
      <c r="G3" s="20">
        <f>F3*E3*D3*C3</f>
        <v>480</v>
      </c>
      <c r="H3" s="20" t="s">
        <v>8</v>
      </c>
      <c r="I3" s="20">
        <v>4259</v>
      </c>
      <c r="J3" s="20">
        <f>I3*G3</f>
        <v>2044320</v>
      </c>
    </row>
    <row r="4" spans="1:10" ht="105" x14ac:dyDescent="0.25">
      <c r="A4" s="41">
        <v>2</v>
      </c>
      <c r="B4" s="55" t="s">
        <v>147</v>
      </c>
      <c r="C4" s="20"/>
      <c r="D4" s="20"/>
      <c r="E4" s="20"/>
      <c r="F4" s="20"/>
      <c r="G4" s="20"/>
      <c r="H4" s="20"/>
      <c r="I4" s="20"/>
      <c r="J4" s="20"/>
    </row>
    <row r="5" spans="1:10" ht="30" x14ac:dyDescent="0.25">
      <c r="A5" s="41"/>
      <c r="B5" s="9" t="s">
        <v>148</v>
      </c>
      <c r="C5" s="20">
        <v>4</v>
      </c>
      <c r="D5" s="20">
        <v>1200</v>
      </c>
      <c r="E5" s="20">
        <v>1</v>
      </c>
      <c r="F5" s="20"/>
      <c r="G5" s="20">
        <f>E5*D5*C5</f>
        <v>4800</v>
      </c>
      <c r="H5" s="20" t="s">
        <v>87</v>
      </c>
      <c r="I5" s="20">
        <v>1250</v>
      </c>
      <c r="J5" s="20">
        <f>I5*G5</f>
        <v>6000000</v>
      </c>
    </row>
    <row r="6" spans="1:10" ht="135" x14ac:dyDescent="0.25">
      <c r="A6" s="41">
        <v>3</v>
      </c>
      <c r="B6" s="9" t="s">
        <v>97</v>
      </c>
      <c r="C6" s="20"/>
      <c r="D6" s="20"/>
      <c r="E6" s="20"/>
      <c r="F6" s="20"/>
      <c r="G6" s="20"/>
      <c r="H6" s="20"/>
      <c r="I6" s="20"/>
      <c r="J6" s="20"/>
    </row>
    <row r="7" spans="1:10" x14ac:dyDescent="0.25">
      <c r="A7" s="41"/>
      <c r="B7" s="7" t="s">
        <v>88</v>
      </c>
      <c r="C7" s="20">
        <v>6</v>
      </c>
      <c r="D7" s="20">
        <v>1200</v>
      </c>
      <c r="E7" s="20"/>
      <c r="F7" s="20"/>
      <c r="G7" s="20">
        <f>D7*C7</f>
        <v>7200</v>
      </c>
      <c r="H7" s="20" t="s">
        <v>89</v>
      </c>
      <c r="I7" s="20">
        <v>430</v>
      </c>
      <c r="J7" s="20">
        <f>I7*G7</f>
        <v>3096000</v>
      </c>
    </row>
    <row r="8" spans="1:10" s="51" customFormat="1" x14ac:dyDescent="0.25">
      <c r="A8" s="45"/>
      <c r="B8" s="4" t="s">
        <v>95</v>
      </c>
      <c r="C8" s="39"/>
      <c r="D8" s="39"/>
      <c r="E8" s="39"/>
      <c r="F8" s="39"/>
      <c r="G8" s="39"/>
      <c r="H8" s="39"/>
      <c r="I8" s="39"/>
      <c r="J8" s="39">
        <f>SUM(J2:J7)</f>
        <v>11140320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opLeftCell="A10" workbookViewId="0">
      <selection activeCell="G6" sqref="G6"/>
    </sheetView>
  </sheetViews>
  <sheetFormatPr defaultColWidth="10" defaultRowHeight="15" x14ac:dyDescent="0.25"/>
  <cols>
    <col min="1" max="1" width="5.7109375" style="50" bestFit="1" customWidth="1"/>
    <col min="2" max="2" width="43.42578125" style="25" customWidth="1"/>
    <col min="3" max="3" width="5.7109375" style="67" customWidth="1"/>
    <col min="4" max="4" width="7.5703125" style="67" bestFit="1" customWidth="1"/>
    <col min="5" max="5" width="6.7109375" style="67" bestFit="1" customWidth="1"/>
    <col min="6" max="6" width="7.28515625" style="67" bestFit="1" customWidth="1"/>
    <col min="7" max="7" width="8.85546875" style="67" bestFit="1" customWidth="1"/>
    <col min="8" max="8" width="6.42578125" style="67" bestFit="1" customWidth="1"/>
    <col min="9" max="9" width="7.5703125" style="67" bestFit="1" customWidth="1"/>
    <col min="10" max="10" width="10.5703125" style="67" bestFit="1" customWidth="1"/>
    <col min="11" max="16384" width="10" style="25"/>
  </cols>
  <sheetData>
    <row r="1" spans="1:10" s="50" customFormat="1" ht="30" x14ac:dyDescent="0.25">
      <c r="A1" s="56" t="s">
        <v>94</v>
      </c>
      <c r="B1" s="57" t="s">
        <v>0</v>
      </c>
      <c r="C1" s="58" t="s">
        <v>1</v>
      </c>
      <c r="D1" s="58" t="s">
        <v>2</v>
      </c>
      <c r="E1" s="58" t="s">
        <v>3</v>
      </c>
      <c r="F1" s="59" t="s">
        <v>99</v>
      </c>
      <c r="G1" s="58" t="s">
        <v>4</v>
      </c>
      <c r="H1" s="58" t="s">
        <v>5</v>
      </c>
      <c r="I1" s="59" t="s">
        <v>23</v>
      </c>
      <c r="J1" s="58" t="s">
        <v>6</v>
      </c>
    </row>
    <row r="2" spans="1:10" ht="90" x14ac:dyDescent="0.25">
      <c r="A2" s="60">
        <v>1</v>
      </c>
      <c r="B2" s="78" t="s">
        <v>98</v>
      </c>
      <c r="C2" s="79"/>
      <c r="D2" s="79"/>
      <c r="E2" s="79"/>
      <c r="F2" s="79"/>
      <c r="G2" s="79"/>
      <c r="H2" s="79"/>
      <c r="I2" s="79"/>
      <c r="J2" s="79"/>
    </row>
    <row r="3" spans="1:10" x14ac:dyDescent="0.25">
      <c r="A3" s="41"/>
      <c r="B3" s="77" t="s">
        <v>91</v>
      </c>
      <c r="C3" s="80">
        <v>2</v>
      </c>
      <c r="D3" s="68">
        <v>900</v>
      </c>
      <c r="E3" s="80">
        <v>0.4</v>
      </c>
      <c r="F3" s="80">
        <v>0.6</v>
      </c>
      <c r="G3" s="68">
        <f>F3*E3*D3*C3</f>
        <v>432</v>
      </c>
      <c r="H3" s="80" t="s">
        <v>8</v>
      </c>
      <c r="I3" s="80">
        <v>129.1</v>
      </c>
      <c r="J3" s="80">
        <f>I3*G3</f>
        <v>55771.199999999997</v>
      </c>
    </row>
    <row r="4" spans="1:10" ht="60" x14ac:dyDescent="0.25">
      <c r="A4" s="41">
        <v>2</v>
      </c>
      <c r="B4" s="81" t="s">
        <v>118</v>
      </c>
      <c r="C4" s="80"/>
      <c r="D4" s="68"/>
      <c r="E4" s="80"/>
      <c r="F4" s="80"/>
      <c r="G4" s="68"/>
      <c r="H4" s="80"/>
      <c r="I4" s="80"/>
      <c r="J4" s="80"/>
    </row>
    <row r="5" spans="1:10" x14ac:dyDescent="0.25">
      <c r="A5" s="41"/>
      <c r="B5" s="81" t="s">
        <v>17</v>
      </c>
      <c r="C5" s="80">
        <v>2</v>
      </c>
      <c r="D5" s="68">
        <v>1200</v>
      </c>
      <c r="E5" s="80">
        <v>0.4</v>
      </c>
      <c r="F5" s="80">
        <v>0.1</v>
      </c>
      <c r="G5" s="68">
        <f>F5*E5*D5*C5</f>
        <v>96.000000000000014</v>
      </c>
      <c r="H5" s="80" t="s">
        <v>8</v>
      </c>
      <c r="I5" s="80">
        <v>3529</v>
      </c>
      <c r="J5" s="80">
        <f>I5*G5</f>
        <v>338784.00000000006</v>
      </c>
    </row>
    <row r="6" spans="1:10" ht="105" x14ac:dyDescent="0.25">
      <c r="A6" s="41">
        <v>3</v>
      </c>
      <c r="B6" s="81" t="s">
        <v>119</v>
      </c>
      <c r="C6" s="68"/>
      <c r="D6" s="68"/>
      <c r="E6" s="68"/>
      <c r="F6" s="68"/>
      <c r="G6" s="68"/>
      <c r="H6" s="68"/>
      <c r="I6" s="68"/>
      <c r="J6" s="68"/>
    </row>
    <row r="7" spans="1:10" x14ac:dyDescent="0.25">
      <c r="A7" s="41"/>
      <c r="B7" s="77" t="s">
        <v>122</v>
      </c>
      <c r="C7" s="68">
        <v>2</v>
      </c>
      <c r="D7" s="68">
        <v>1200</v>
      </c>
      <c r="E7" s="68"/>
      <c r="F7" s="68"/>
      <c r="G7" s="68">
        <f>D7*C7</f>
        <v>2400</v>
      </c>
      <c r="H7" s="68" t="s">
        <v>90</v>
      </c>
      <c r="I7" s="68">
        <v>1102.0999999999999</v>
      </c>
      <c r="J7" s="68">
        <f>I7*G7</f>
        <v>2645040</v>
      </c>
    </row>
    <row r="8" spans="1:10" ht="45" x14ac:dyDescent="0.25">
      <c r="A8" s="41"/>
      <c r="B8" s="81" t="s">
        <v>121</v>
      </c>
      <c r="C8" s="68"/>
      <c r="D8" s="68"/>
      <c r="E8" s="68"/>
      <c r="F8" s="68"/>
      <c r="G8" s="68"/>
      <c r="H8" s="68"/>
      <c r="I8" s="68"/>
      <c r="J8" s="68"/>
    </row>
    <row r="9" spans="1:10" x14ac:dyDescent="0.25">
      <c r="A9" s="41"/>
      <c r="B9" s="77" t="s">
        <v>122</v>
      </c>
      <c r="C9" s="68">
        <v>2</v>
      </c>
      <c r="D9" s="68">
        <v>1200</v>
      </c>
      <c r="E9" s="68"/>
      <c r="F9" s="68"/>
      <c r="G9" s="68">
        <f>D9*C9</f>
        <v>2400</v>
      </c>
      <c r="H9" s="68" t="s">
        <v>90</v>
      </c>
      <c r="I9" s="68">
        <v>14</v>
      </c>
      <c r="J9" s="68">
        <f>I9*G9</f>
        <v>33600</v>
      </c>
    </row>
    <row r="10" spans="1:10" ht="120" x14ac:dyDescent="0.25">
      <c r="A10" s="41">
        <v>4</v>
      </c>
      <c r="B10" s="81" t="s">
        <v>120</v>
      </c>
      <c r="C10" s="68"/>
      <c r="D10" s="68"/>
      <c r="E10" s="68"/>
      <c r="F10" s="68"/>
      <c r="G10" s="68"/>
      <c r="H10" s="68"/>
      <c r="I10" s="68"/>
      <c r="J10" s="68"/>
    </row>
    <row r="11" spans="1:10" x14ac:dyDescent="0.25">
      <c r="A11" s="41"/>
      <c r="B11" s="77" t="s">
        <v>92</v>
      </c>
      <c r="C11" s="68">
        <v>2</v>
      </c>
      <c r="D11" s="68">
        <v>30</v>
      </c>
      <c r="E11" s="68"/>
      <c r="F11" s="68"/>
      <c r="G11" s="68">
        <f>D11*C11</f>
        <v>60</v>
      </c>
      <c r="H11" s="68" t="s">
        <v>93</v>
      </c>
      <c r="I11" s="67">
        <v>96</v>
      </c>
      <c r="J11" s="68">
        <f>I11*G11</f>
        <v>5760</v>
      </c>
    </row>
    <row r="12" spans="1:10" ht="69.75" customHeight="1" x14ac:dyDescent="0.25">
      <c r="A12" s="41"/>
      <c r="B12" s="81" t="s">
        <v>123</v>
      </c>
      <c r="C12" s="68">
        <v>2</v>
      </c>
      <c r="D12" s="68">
        <v>2</v>
      </c>
      <c r="E12" s="68"/>
      <c r="F12" s="68"/>
      <c r="G12" s="68">
        <f>D12*C12</f>
        <v>4</v>
      </c>
      <c r="H12" s="68" t="s">
        <v>78</v>
      </c>
      <c r="I12" s="68">
        <v>3073</v>
      </c>
      <c r="J12" s="68">
        <f>I12*G12</f>
        <v>12292</v>
      </c>
    </row>
    <row r="13" spans="1:10" x14ac:dyDescent="0.25">
      <c r="A13" s="41"/>
      <c r="B13" s="77" t="s">
        <v>124</v>
      </c>
      <c r="C13" s="68"/>
      <c r="D13" s="68"/>
      <c r="E13" s="68"/>
      <c r="F13" s="68"/>
      <c r="G13" s="68"/>
      <c r="H13" s="68"/>
      <c r="I13" s="68"/>
      <c r="J13" s="68"/>
    </row>
    <row r="14" spans="1:10" x14ac:dyDescent="0.25">
      <c r="A14" s="41"/>
      <c r="B14" s="82" t="s">
        <v>95</v>
      </c>
      <c r="C14" s="69"/>
      <c r="D14" s="69"/>
      <c r="E14" s="69"/>
      <c r="F14" s="69"/>
      <c r="G14" s="69"/>
      <c r="H14" s="69"/>
      <c r="I14" s="69"/>
      <c r="J14" s="69">
        <f>SUM(J2:J12)</f>
        <v>3091247.2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7"/>
  <sheetViews>
    <sheetView topLeftCell="A25" workbookViewId="0">
      <selection activeCell="G4" sqref="G4"/>
    </sheetView>
  </sheetViews>
  <sheetFormatPr defaultRowHeight="15" x14ac:dyDescent="0.25"/>
  <cols>
    <col min="2" max="2" width="76.5703125" customWidth="1"/>
    <col min="3" max="3" width="9.140625" style="64"/>
    <col min="6" max="6" width="11" customWidth="1"/>
    <col min="7" max="7" width="9.28515625" style="130" bestFit="1" customWidth="1"/>
    <col min="8" max="8" width="9.140625" style="131"/>
    <col min="9" max="9" width="9.5703125" style="130" bestFit="1" customWidth="1"/>
    <col min="10" max="10" width="12.5703125" style="130" customWidth="1"/>
  </cols>
  <sheetData>
    <row r="2" spans="1:10" ht="21" x14ac:dyDescent="0.35">
      <c r="A2" s="167" t="s">
        <v>138</v>
      </c>
      <c r="B2" s="167"/>
      <c r="C2" s="167"/>
      <c r="D2" s="167"/>
      <c r="E2" s="167"/>
      <c r="F2" s="167"/>
      <c r="G2" s="167"/>
      <c r="H2" s="167"/>
      <c r="I2" s="167"/>
      <c r="J2" s="167"/>
    </row>
    <row r="3" spans="1:10" ht="30" x14ac:dyDescent="0.25">
      <c r="A3" s="45" t="s">
        <v>21</v>
      </c>
      <c r="B3" s="46" t="s">
        <v>0</v>
      </c>
      <c r="C3" s="47" t="s">
        <v>1</v>
      </c>
      <c r="D3" s="45" t="s">
        <v>2</v>
      </c>
      <c r="E3" s="45" t="s">
        <v>3</v>
      </c>
      <c r="F3" s="46" t="s">
        <v>109</v>
      </c>
      <c r="G3" s="47" t="s">
        <v>4</v>
      </c>
      <c r="H3" s="47" t="s">
        <v>5</v>
      </c>
      <c r="I3" s="48" t="s">
        <v>23</v>
      </c>
      <c r="J3" s="49" t="s">
        <v>6</v>
      </c>
    </row>
    <row r="4" spans="1:10" ht="120" x14ac:dyDescent="0.25">
      <c r="A4" s="45">
        <v>1</v>
      </c>
      <c r="B4" s="2" t="s">
        <v>166</v>
      </c>
      <c r="C4" s="125"/>
      <c r="D4" s="132"/>
      <c r="E4" s="132"/>
      <c r="F4" s="132"/>
      <c r="G4" s="125"/>
      <c r="H4" s="126"/>
      <c r="I4" s="125"/>
      <c r="J4" s="125"/>
    </row>
    <row r="5" spans="1:10" x14ac:dyDescent="0.25">
      <c r="A5" s="45"/>
      <c r="B5" s="1" t="s">
        <v>100</v>
      </c>
      <c r="C5" s="124">
        <v>6</v>
      </c>
      <c r="D5" s="132"/>
      <c r="E5" s="132"/>
      <c r="F5" s="132"/>
      <c r="G5" s="125">
        <f>C5</f>
        <v>6</v>
      </c>
      <c r="H5" s="126" t="s">
        <v>93</v>
      </c>
      <c r="I5" s="125">
        <v>3715</v>
      </c>
      <c r="J5" s="125">
        <f t="shared" ref="J5:J17" si="0">I5*G5</f>
        <v>22290</v>
      </c>
    </row>
    <row r="6" spans="1:10" x14ac:dyDescent="0.25">
      <c r="A6" s="45"/>
      <c r="B6" s="1" t="s">
        <v>101</v>
      </c>
      <c r="C6" s="124">
        <v>10</v>
      </c>
      <c r="D6" s="132"/>
      <c r="E6" s="132"/>
      <c r="F6" s="132"/>
      <c r="G6" s="125">
        <f>C6</f>
        <v>10</v>
      </c>
      <c r="H6" s="126" t="s">
        <v>93</v>
      </c>
      <c r="I6" s="125">
        <v>4537</v>
      </c>
      <c r="J6" s="125">
        <f t="shared" si="0"/>
        <v>45370</v>
      </c>
    </row>
    <row r="7" spans="1:10" ht="127.5" x14ac:dyDescent="0.25">
      <c r="A7" s="1">
        <v>2</v>
      </c>
      <c r="B7" s="61" t="s">
        <v>112</v>
      </c>
      <c r="C7" s="127">
        <v>25</v>
      </c>
      <c r="D7" s="133"/>
      <c r="E7" s="133"/>
      <c r="F7" s="133"/>
      <c r="G7" s="127">
        <v>25</v>
      </c>
      <c r="H7" s="128" t="s">
        <v>110</v>
      </c>
      <c r="I7" s="124">
        <v>4853</v>
      </c>
      <c r="J7" s="124">
        <f t="shared" si="0"/>
        <v>121325</v>
      </c>
    </row>
    <row r="8" spans="1:10" ht="127.5" x14ac:dyDescent="0.25">
      <c r="A8" s="1">
        <v>3</v>
      </c>
      <c r="B8" s="61" t="s">
        <v>107</v>
      </c>
      <c r="C8" s="127">
        <v>28</v>
      </c>
      <c r="D8" s="132"/>
      <c r="E8" s="132"/>
      <c r="F8" s="132"/>
      <c r="G8" s="129">
        <v>28</v>
      </c>
      <c r="H8" s="128" t="s">
        <v>110</v>
      </c>
      <c r="I8" s="125">
        <v>5302</v>
      </c>
      <c r="J8" s="124">
        <f t="shared" si="0"/>
        <v>148456</v>
      </c>
    </row>
    <row r="9" spans="1:10" ht="165.75" x14ac:dyDescent="0.25">
      <c r="A9" s="1">
        <v>4</v>
      </c>
      <c r="B9" s="61" t="s">
        <v>125</v>
      </c>
      <c r="C9" s="127">
        <v>3</v>
      </c>
      <c r="D9" s="132"/>
      <c r="E9" s="132"/>
      <c r="F9" s="132"/>
      <c r="G9" s="129">
        <v>3</v>
      </c>
      <c r="H9" s="128" t="s">
        <v>110</v>
      </c>
      <c r="I9" s="125">
        <v>28428</v>
      </c>
      <c r="J9" s="124">
        <f t="shared" si="0"/>
        <v>85284</v>
      </c>
    </row>
    <row r="10" spans="1:10" ht="140.25" x14ac:dyDescent="0.25">
      <c r="A10" s="1">
        <v>5</v>
      </c>
      <c r="B10" s="61" t="s">
        <v>113</v>
      </c>
      <c r="C10" s="127">
        <v>10</v>
      </c>
      <c r="D10" s="132"/>
      <c r="E10" s="132"/>
      <c r="F10" s="132"/>
      <c r="G10" s="129">
        <v>10</v>
      </c>
      <c r="H10" s="128" t="s">
        <v>110</v>
      </c>
      <c r="I10" s="125">
        <v>50000</v>
      </c>
      <c r="J10" s="125">
        <f t="shared" si="0"/>
        <v>500000</v>
      </c>
    </row>
    <row r="11" spans="1:10" ht="153" x14ac:dyDescent="0.25">
      <c r="A11" s="1">
        <v>6</v>
      </c>
      <c r="B11" s="61" t="s">
        <v>126</v>
      </c>
      <c r="C11" s="127">
        <v>5</v>
      </c>
      <c r="D11" s="132"/>
      <c r="E11" s="132"/>
      <c r="F11" s="132"/>
      <c r="G11" s="129">
        <v>5</v>
      </c>
      <c r="H11" s="128" t="s">
        <v>110</v>
      </c>
      <c r="I11" s="125">
        <v>203245</v>
      </c>
      <c r="J11" s="124">
        <f t="shared" si="0"/>
        <v>1016225</v>
      </c>
    </row>
    <row r="12" spans="1:10" ht="102" x14ac:dyDescent="0.25">
      <c r="A12" s="1">
        <v>7</v>
      </c>
      <c r="B12" s="61" t="s">
        <v>108</v>
      </c>
      <c r="C12" s="127">
        <v>12</v>
      </c>
      <c r="D12" s="132"/>
      <c r="E12" s="132"/>
      <c r="F12" s="132"/>
      <c r="G12" s="129">
        <v>12</v>
      </c>
      <c r="H12" s="128" t="s">
        <v>110</v>
      </c>
      <c r="I12" s="125">
        <v>12000</v>
      </c>
      <c r="J12" s="124">
        <f t="shared" si="0"/>
        <v>144000</v>
      </c>
    </row>
    <row r="13" spans="1:10" ht="63.75" x14ac:dyDescent="0.25">
      <c r="A13" s="1">
        <v>8</v>
      </c>
      <c r="B13" s="62" t="s">
        <v>151</v>
      </c>
      <c r="C13" s="127">
        <v>10</v>
      </c>
      <c r="D13" s="132"/>
      <c r="E13" s="132"/>
      <c r="F13" s="132"/>
      <c r="G13" s="129">
        <v>10</v>
      </c>
      <c r="H13" s="128" t="s">
        <v>110</v>
      </c>
      <c r="I13" s="125">
        <v>8000</v>
      </c>
      <c r="J13" s="125">
        <f t="shared" si="0"/>
        <v>80000</v>
      </c>
    </row>
    <row r="14" spans="1:10" ht="76.5" x14ac:dyDescent="0.25">
      <c r="A14" s="1">
        <v>9</v>
      </c>
      <c r="B14" s="61" t="s">
        <v>153</v>
      </c>
      <c r="C14" s="127">
        <v>180</v>
      </c>
      <c r="D14" s="132"/>
      <c r="E14" s="132"/>
      <c r="F14" s="132"/>
      <c r="G14" s="129">
        <v>180</v>
      </c>
      <c r="H14" s="128" t="s">
        <v>110</v>
      </c>
      <c r="I14" s="125">
        <v>900</v>
      </c>
      <c r="J14" s="125">
        <f t="shared" si="0"/>
        <v>162000</v>
      </c>
    </row>
    <row r="15" spans="1:10" ht="63.75" x14ac:dyDescent="0.25">
      <c r="A15" s="1">
        <v>10</v>
      </c>
      <c r="B15" s="61" t="s">
        <v>152</v>
      </c>
      <c r="C15" s="127">
        <v>12</v>
      </c>
      <c r="D15" s="132"/>
      <c r="E15" s="132"/>
      <c r="F15" s="132"/>
      <c r="G15" s="129">
        <f>C15</f>
        <v>12</v>
      </c>
      <c r="H15" s="128" t="s">
        <v>110</v>
      </c>
      <c r="I15" s="125">
        <v>22000</v>
      </c>
      <c r="J15" s="125">
        <f t="shared" si="0"/>
        <v>264000</v>
      </c>
    </row>
    <row r="16" spans="1:10" ht="89.25" x14ac:dyDescent="0.25">
      <c r="A16" s="1">
        <v>11</v>
      </c>
      <c r="B16" s="61" t="s">
        <v>154</v>
      </c>
      <c r="C16" s="127">
        <v>20</v>
      </c>
      <c r="D16" s="132"/>
      <c r="E16" s="132"/>
      <c r="F16" s="132"/>
      <c r="G16" s="129">
        <f>C16</f>
        <v>20</v>
      </c>
      <c r="H16" s="128" t="s">
        <v>110</v>
      </c>
      <c r="I16" s="125">
        <v>125450</v>
      </c>
      <c r="J16" s="125">
        <f t="shared" si="0"/>
        <v>2509000</v>
      </c>
    </row>
    <row r="17" spans="1:10" ht="63.75" x14ac:dyDescent="0.25">
      <c r="A17" s="1">
        <v>12</v>
      </c>
      <c r="B17" s="61" t="s">
        <v>150</v>
      </c>
      <c r="C17" s="127">
        <v>3</v>
      </c>
      <c r="D17" s="132"/>
      <c r="E17" s="132"/>
      <c r="F17" s="132"/>
      <c r="G17" s="129">
        <f>C17</f>
        <v>3</v>
      </c>
      <c r="H17" s="128" t="s">
        <v>110</v>
      </c>
      <c r="I17" s="125">
        <v>800000</v>
      </c>
      <c r="J17" s="125">
        <f t="shared" si="0"/>
        <v>2400000</v>
      </c>
    </row>
    <row r="18" spans="1:10" ht="51" x14ac:dyDescent="0.25">
      <c r="A18" s="1">
        <v>13</v>
      </c>
      <c r="B18" s="61" t="s">
        <v>155</v>
      </c>
      <c r="C18" s="127">
        <v>170</v>
      </c>
      <c r="D18" s="132"/>
      <c r="E18" s="132"/>
      <c r="F18" s="132"/>
      <c r="G18" s="129">
        <v>170</v>
      </c>
      <c r="H18" s="128" t="s">
        <v>110</v>
      </c>
      <c r="I18" s="125">
        <v>3000</v>
      </c>
      <c r="J18" s="125">
        <f>I18*G18</f>
        <v>510000</v>
      </c>
    </row>
    <row r="19" spans="1:10" ht="216.75" x14ac:dyDescent="0.25">
      <c r="A19" s="1">
        <v>14</v>
      </c>
      <c r="B19" s="61" t="s">
        <v>156</v>
      </c>
      <c r="C19" s="127">
        <v>200</v>
      </c>
      <c r="D19" s="132"/>
      <c r="E19" s="132"/>
      <c r="F19" s="132"/>
      <c r="G19" s="129">
        <v>200</v>
      </c>
      <c r="H19" s="128" t="s">
        <v>110</v>
      </c>
      <c r="I19" s="125">
        <v>1500</v>
      </c>
      <c r="J19" s="125">
        <f>I19*G19</f>
        <v>300000</v>
      </c>
    </row>
    <row r="20" spans="1:10" ht="153" x14ac:dyDescent="0.25">
      <c r="A20" s="1">
        <v>15</v>
      </c>
      <c r="B20" s="61" t="s">
        <v>157</v>
      </c>
      <c r="C20" s="124"/>
      <c r="D20" s="132"/>
      <c r="E20" s="132"/>
      <c r="F20" s="132"/>
      <c r="G20" s="125"/>
      <c r="H20" s="126"/>
      <c r="I20" s="125"/>
      <c r="J20" s="125"/>
    </row>
    <row r="21" spans="1:10" x14ac:dyDescent="0.25">
      <c r="A21" s="1"/>
      <c r="B21" s="61"/>
      <c r="C21" s="124">
        <v>2</v>
      </c>
      <c r="D21" s="125">
        <v>1200</v>
      </c>
      <c r="E21" s="125"/>
      <c r="F21" s="125">
        <v>1</v>
      </c>
      <c r="G21" s="129">
        <f>F21*D21*C21</f>
        <v>2400</v>
      </c>
      <c r="H21" s="128" t="s">
        <v>111</v>
      </c>
      <c r="I21" s="125">
        <v>700</v>
      </c>
      <c r="J21" s="125">
        <f>G21*I21</f>
        <v>1680000</v>
      </c>
    </row>
    <row r="22" spans="1:10" x14ac:dyDescent="0.25">
      <c r="A22" s="1"/>
      <c r="B22" s="61"/>
      <c r="C22" s="124">
        <v>2</v>
      </c>
      <c r="D22" s="125">
        <v>1200</v>
      </c>
      <c r="E22" s="125"/>
      <c r="F22" s="125">
        <v>0.5</v>
      </c>
      <c r="G22" s="129">
        <f>F22*D22*C22</f>
        <v>1200</v>
      </c>
      <c r="H22" s="128" t="s">
        <v>111</v>
      </c>
      <c r="I22" s="125">
        <v>700</v>
      </c>
      <c r="J22" s="125">
        <f>G22*I22</f>
        <v>840000</v>
      </c>
    </row>
    <row r="23" spans="1:10" ht="102" x14ac:dyDescent="0.25">
      <c r="A23" s="1">
        <v>16</v>
      </c>
      <c r="B23" s="61" t="s">
        <v>158</v>
      </c>
      <c r="C23" s="124"/>
      <c r="D23" s="132"/>
      <c r="E23" s="132"/>
      <c r="F23" s="132"/>
      <c r="G23" s="129">
        <v>30</v>
      </c>
      <c r="H23" s="128" t="s">
        <v>110</v>
      </c>
      <c r="I23" s="125">
        <v>5000</v>
      </c>
      <c r="J23" s="125">
        <f>G23*I23</f>
        <v>150000</v>
      </c>
    </row>
    <row r="24" spans="1:10" ht="63.75" x14ac:dyDescent="0.25">
      <c r="A24" s="1">
        <v>17</v>
      </c>
      <c r="B24" s="61" t="s">
        <v>149</v>
      </c>
      <c r="C24" s="124">
        <v>6</v>
      </c>
      <c r="D24" s="132"/>
      <c r="E24" s="132"/>
      <c r="F24" s="132"/>
      <c r="G24" s="129">
        <f>C24</f>
        <v>6</v>
      </c>
      <c r="H24" s="128" t="s">
        <v>110</v>
      </c>
      <c r="I24" s="125">
        <v>175000</v>
      </c>
      <c r="J24" s="125">
        <f>G24*I24</f>
        <v>1050000</v>
      </c>
    </row>
    <row r="25" spans="1:10" x14ac:dyDescent="0.25">
      <c r="A25" s="1"/>
      <c r="B25" s="61"/>
      <c r="C25" s="124"/>
      <c r="D25" s="132"/>
      <c r="E25" s="132"/>
      <c r="F25" s="132"/>
      <c r="G25" s="129"/>
      <c r="H25" s="128"/>
      <c r="I25" s="125"/>
      <c r="J25" s="125"/>
    </row>
    <row r="26" spans="1:10" x14ac:dyDescent="0.25">
      <c r="A26" s="1"/>
      <c r="B26" s="61"/>
      <c r="C26" s="124"/>
      <c r="D26" s="132"/>
      <c r="E26" s="132"/>
      <c r="F26" s="132"/>
      <c r="G26" s="129"/>
      <c r="H26" s="128"/>
      <c r="I26" s="125"/>
      <c r="J26" s="125"/>
    </row>
    <row r="27" spans="1:10" x14ac:dyDescent="0.25">
      <c r="A27" s="4"/>
      <c r="B27" s="86" t="s">
        <v>95</v>
      </c>
      <c r="C27" s="65"/>
      <c r="D27" s="3"/>
      <c r="E27" s="3"/>
      <c r="F27" s="3"/>
      <c r="G27" s="65"/>
      <c r="H27" s="40"/>
      <c r="I27" s="65"/>
      <c r="J27" s="65">
        <f>SUM(J4:J24)</f>
        <v>12027950</v>
      </c>
    </row>
  </sheetData>
  <mergeCells count="1">
    <mergeCell ref="A2:J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abstract</vt:lpstr>
      <vt:lpstr>cycle track </vt:lpstr>
      <vt:lpstr>STORM WATER DRAIN</vt:lpstr>
      <vt:lpstr>UTILITY DUCT</vt:lpstr>
      <vt:lpstr>COMPOUND WALL</vt:lpstr>
      <vt:lpstr>PEDESTRAIN TRACK</vt:lpstr>
      <vt:lpstr>water supply </vt:lpstr>
      <vt:lpstr>SINAGES AND URBAN DESIGN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2017-03-29T08:52:16Z</dcterms:modified>
</cp:coreProperties>
</file>